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esus\Desktop\2604 CUICAM PE\"/>
    </mc:Choice>
  </mc:AlternateContent>
  <xr:revisionPtr revIDLastSave="0" documentId="13_ncr:1_{45D6782E-5439-483C-A178-923FD0EB9975}" xr6:coauthVersionLast="47" xr6:coauthVersionMax="47" xr10:uidLastSave="{00000000-0000-0000-0000-000000000000}"/>
  <bookViews>
    <workbookView xWindow="-28920" yWindow="1620" windowWidth="29040" windowHeight="16440" xr2:uid="{9D7770CE-7DB5-4118-AEC0-2590A2CD1AD7}"/>
  </bookViews>
  <sheets>
    <sheet name="Hoja1" sheetId="1" r:id="rId1"/>
  </sheets>
  <definedNames>
    <definedName name="_xlnm.Print_Area" localSheetId="0">Hoja1!$A$1:$M$2842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44" i="1" l="1"/>
  <c r="M1142" i="1"/>
  <c r="M1140" i="1"/>
  <c r="L1140" i="1"/>
  <c r="K1140" i="1"/>
  <c r="M2450" i="1"/>
  <c r="M2448" i="1" s="1"/>
  <c r="L2448" i="1"/>
  <c r="K2448" i="1"/>
  <c r="M2285" i="1"/>
  <c r="M2283" i="1" s="1"/>
  <c r="L2283" i="1"/>
  <c r="K2283" i="1"/>
  <c r="M2205" i="1"/>
  <c r="L2203" i="1"/>
  <c r="K2203" i="1"/>
  <c r="M1722" i="1"/>
  <c r="L1720" i="1"/>
  <c r="K1720" i="1"/>
  <c r="M1174" i="1"/>
  <c r="M1172" i="1" s="1"/>
  <c r="L1172" i="1"/>
  <c r="K1172" i="1"/>
  <c r="M1050" i="1"/>
  <c r="M1048" i="1" s="1"/>
  <c r="L1048" i="1"/>
  <c r="K1048" i="1"/>
  <c r="J952" i="1"/>
  <c r="K822" i="1"/>
  <c r="L822" i="1"/>
  <c r="M824" i="1"/>
  <c r="M822" i="1" s="1"/>
  <c r="L782" i="1"/>
  <c r="K782" i="1"/>
  <c r="M784" i="1"/>
  <c r="M677" i="1"/>
  <c r="M675" i="1"/>
  <c r="K675" i="1"/>
  <c r="L1232" i="1"/>
  <c r="J759" i="1"/>
  <c r="J758" i="1"/>
  <c r="J757" i="1"/>
  <c r="J762" i="1"/>
  <c r="J761" i="1"/>
  <c r="J760" i="1"/>
  <c r="J756" i="1"/>
  <c r="J755" i="1"/>
  <c r="J754" i="1"/>
  <c r="J753" i="1"/>
  <c r="J752" i="1"/>
  <c r="J751" i="1"/>
  <c r="J750" i="1"/>
  <c r="J749" i="1"/>
  <c r="J748" i="1"/>
  <c r="J747" i="1"/>
  <c r="J746" i="1"/>
  <c r="J745" i="1"/>
  <c r="J744" i="1"/>
  <c r="J743" i="1"/>
  <c r="J742" i="1"/>
  <c r="J741" i="1"/>
  <c r="J740" i="1"/>
  <c r="L738" i="1"/>
  <c r="J736" i="1"/>
  <c r="J735" i="1"/>
  <c r="J734" i="1"/>
  <c r="J733" i="1"/>
  <c r="J732" i="1"/>
  <c r="J731" i="1"/>
  <c r="J730" i="1"/>
  <c r="J729" i="1"/>
  <c r="J728" i="1"/>
  <c r="J727" i="1"/>
  <c r="J726" i="1"/>
  <c r="J725" i="1"/>
  <c r="J724" i="1"/>
  <c r="J723" i="1"/>
  <c r="J722" i="1"/>
  <c r="J721" i="1"/>
  <c r="J720" i="1"/>
  <c r="J719" i="1"/>
  <c r="J718" i="1"/>
  <c r="J717" i="1"/>
  <c r="L715" i="1"/>
  <c r="J1042" i="1"/>
  <c r="J1041" i="1"/>
  <c r="J1040" i="1"/>
  <c r="J1039" i="1"/>
  <c r="J1038" i="1"/>
  <c r="J1037" i="1"/>
  <c r="L1035" i="1"/>
  <c r="G665" i="1"/>
  <c r="J665" i="1" s="1"/>
  <c r="G664" i="1"/>
  <c r="J664" i="1" s="1"/>
  <c r="G663" i="1"/>
  <c r="J663" i="1" s="1"/>
  <c r="G662" i="1"/>
  <c r="J662" i="1" s="1"/>
  <c r="J661" i="1"/>
  <c r="J660" i="1"/>
  <c r="J659" i="1"/>
  <c r="L657" i="1"/>
  <c r="J934" i="1"/>
  <c r="J650" i="1"/>
  <c r="J247" i="1"/>
  <c r="K248" i="1" s="1"/>
  <c r="M248" i="1" s="1"/>
  <c r="M245" i="1" s="1"/>
  <c r="L245" i="1"/>
  <c r="J243" i="1"/>
  <c r="J242" i="1"/>
  <c r="J241" i="1"/>
  <c r="L239" i="1"/>
  <c r="J883" i="1"/>
  <c r="K884" i="1" s="1"/>
  <c r="M884" i="1" s="1"/>
  <c r="M881" i="1" s="1"/>
  <c r="L881" i="1"/>
  <c r="J2837" i="1"/>
  <c r="J2838" i="1"/>
  <c r="L2835" i="1"/>
  <c r="M2833" i="1"/>
  <c r="L2833" i="1"/>
  <c r="K2833" i="1"/>
  <c r="J2830" i="1"/>
  <c r="K2831" i="1" s="1"/>
  <c r="M2831" i="1" s="1"/>
  <c r="M2828" i="1" s="1"/>
  <c r="L2828" i="1"/>
  <c r="M2826" i="1"/>
  <c r="L2826" i="1"/>
  <c r="K2826" i="1"/>
  <c r="J2818" i="1"/>
  <c r="K2819" i="1" s="1"/>
  <c r="M2819" i="1" s="1"/>
  <c r="M2816" i="1" s="1"/>
  <c r="L2816" i="1"/>
  <c r="J2822" i="1"/>
  <c r="K2823" i="1" s="1"/>
  <c r="M2823" i="1" s="1"/>
  <c r="M2820" i="1" s="1"/>
  <c r="L2820" i="1"/>
  <c r="M2814" i="1"/>
  <c r="L2814" i="1"/>
  <c r="K2814" i="1"/>
  <c r="J875" i="1"/>
  <c r="J874" i="1"/>
  <c r="L872" i="1"/>
  <c r="J879" i="1"/>
  <c r="K880" i="1" s="1"/>
  <c r="K877" i="1" s="1"/>
  <c r="J870" i="1"/>
  <c r="K871" i="1" s="1"/>
  <c r="M871" i="1" s="1"/>
  <c r="M868" i="1" s="1"/>
  <c r="L868" i="1"/>
  <c r="L877" i="1"/>
  <c r="J844" i="1"/>
  <c r="J843" i="1"/>
  <c r="J842" i="1"/>
  <c r="J841" i="1"/>
  <c r="J837" i="1"/>
  <c r="J836" i="1"/>
  <c r="J835" i="1"/>
  <c r="J834" i="1"/>
  <c r="L832" i="1"/>
  <c r="J966" i="1"/>
  <c r="K967" i="1" s="1"/>
  <c r="M967" i="1" s="1"/>
  <c r="M964" i="1" s="1"/>
  <c r="L964" i="1"/>
  <c r="J962" i="1"/>
  <c r="J961" i="1"/>
  <c r="J960" i="1"/>
  <c r="L958" i="1"/>
  <c r="J943" i="1"/>
  <c r="J942" i="1"/>
  <c r="J941" i="1"/>
  <c r="J940" i="1"/>
  <c r="J939" i="1"/>
  <c r="J938" i="1"/>
  <c r="J933" i="1"/>
  <c r="J932" i="1"/>
  <c r="J931" i="1"/>
  <c r="J930" i="1"/>
  <c r="J929" i="1"/>
  <c r="J928" i="1"/>
  <c r="L926" i="1"/>
  <c r="J1032" i="1"/>
  <c r="J1031" i="1"/>
  <c r="J1030" i="1"/>
  <c r="L1028" i="1"/>
  <c r="J1021" i="1"/>
  <c r="J1020" i="1"/>
  <c r="L1018" i="1"/>
  <c r="J655" i="1"/>
  <c r="K656" i="1" s="1"/>
  <c r="M656" i="1" s="1"/>
  <c r="M653" i="1" s="1"/>
  <c r="L653" i="1"/>
  <c r="J672" i="1"/>
  <c r="J671" i="1"/>
  <c r="J1026" i="1"/>
  <c r="J1025" i="1"/>
  <c r="L1023" i="1"/>
  <c r="J1046" i="1"/>
  <c r="K1047" i="1" s="1"/>
  <c r="L1044" i="1"/>
  <c r="J2749" i="1"/>
  <c r="J2748" i="1"/>
  <c r="J2747" i="1"/>
  <c r="J2746" i="1"/>
  <c r="L2744" i="1"/>
  <c r="J2595" i="1"/>
  <c r="J2594" i="1"/>
  <c r="J2593" i="1"/>
  <c r="J2592" i="1"/>
  <c r="J2591" i="1"/>
  <c r="J2590" i="1"/>
  <c r="J2589" i="1"/>
  <c r="J2588" i="1"/>
  <c r="L2586" i="1"/>
  <c r="L1066" i="1"/>
  <c r="L1076" i="1"/>
  <c r="L6" i="1"/>
  <c r="K256" i="1"/>
  <c r="G610" i="1"/>
  <c r="G601" i="1" s="1"/>
  <c r="M601" i="1" s="1"/>
  <c r="G599" i="1"/>
  <c r="G598" i="1"/>
  <c r="G593" i="1"/>
  <c r="G592" i="1"/>
  <c r="G587" i="1"/>
  <c r="G586" i="1"/>
  <c r="G581" i="1"/>
  <c r="G578" i="1" s="1"/>
  <c r="M578" i="1" s="1"/>
  <c r="G576" i="1"/>
  <c r="G575" i="1"/>
  <c r="G574" i="1"/>
  <c r="G573" i="1"/>
  <c r="D566" i="1"/>
  <c r="G566" i="1" s="1"/>
  <c r="D565" i="1"/>
  <c r="G565" i="1" s="1"/>
  <c r="D564" i="1"/>
  <c r="G564" i="1" s="1"/>
  <c r="D563" i="1"/>
  <c r="G563" i="1" s="1"/>
  <c r="D562" i="1"/>
  <c r="G562" i="1" s="1"/>
  <c r="G555" i="1"/>
  <c r="D554" i="1"/>
  <c r="G554" i="1" s="1"/>
  <c r="D553" i="1"/>
  <c r="G553" i="1" s="1"/>
  <c r="D552" i="1"/>
  <c r="G552" i="1" s="1"/>
  <c r="D551" i="1"/>
  <c r="G551" i="1" s="1"/>
  <c r="D550" i="1"/>
  <c r="G550" i="1" s="1"/>
  <c r="D549" i="1"/>
  <c r="G549" i="1" s="1"/>
  <c r="G547" i="1"/>
  <c r="D546" i="1"/>
  <c r="G546" i="1" s="1"/>
  <c r="D545" i="1"/>
  <c r="G545" i="1" s="1"/>
  <c r="D544" i="1"/>
  <c r="G544" i="1" s="1"/>
  <c r="D543" i="1"/>
  <c r="G543" i="1" s="1"/>
  <c r="D542" i="1"/>
  <c r="G542" i="1" s="1"/>
  <c r="D541" i="1"/>
  <c r="G541" i="1" s="1"/>
  <c r="D540" i="1"/>
  <c r="G540" i="1" s="1"/>
  <c r="D539" i="1"/>
  <c r="G539" i="1" s="1"/>
  <c r="D537" i="1"/>
  <c r="G537" i="1" s="1"/>
  <c r="D535" i="1"/>
  <c r="G535" i="1" s="1"/>
  <c r="D534" i="1"/>
  <c r="G534" i="1" s="1"/>
  <c r="D533" i="1"/>
  <c r="G533" i="1" s="1"/>
  <c r="D532" i="1"/>
  <c r="G532" i="1" s="1"/>
  <c r="D531" i="1"/>
  <c r="G531" i="1" s="1"/>
  <c r="D530" i="1"/>
  <c r="G530" i="1" s="1"/>
  <c r="D529" i="1"/>
  <c r="G529" i="1" s="1"/>
  <c r="D528" i="1"/>
  <c r="G528" i="1" s="1"/>
  <c r="D527" i="1"/>
  <c r="G527" i="1" s="1"/>
  <c r="D526" i="1"/>
  <c r="G526" i="1" s="1"/>
  <c r="D525" i="1"/>
  <c r="G525" i="1" s="1"/>
  <c r="D524" i="1"/>
  <c r="G524" i="1" s="1"/>
  <c r="D523" i="1"/>
  <c r="G523" i="1" s="1"/>
  <c r="D522" i="1"/>
  <c r="G522" i="1" s="1"/>
  <c r="D521" i="1"/>
  <c r="G521" i="1" s="1"/>
  <c r="D520" i="1"/>
  <c r="G520" i="1" s="1"/>
  <c r="D519" i="1"/>
  <c r="G519" i="1" s="1"/>
  <c r="D518" i="1"/>
  <c r="G518" i="1" s="1"/>
  <c r="D517" i="1"/>
  <c r="G517" i="1" s="1"/>
  <c r="D516" i="1"/>
  <c r="G516" i="1" s="1"/>
  <c r="D515" i="1"/>
  <c r="G515" i="1" s="1"/>
  <c r="D514" i="1"/>
  <c r="G514" i="1" s="1"/>
  <c r="D512" i="1"/>
  <c r="G512" i="1" s="1"/>
  <c r="D509" i="1"/>
  <c r="G509" i="1" s="1"/>
  <c r="D508" i="1"/>
  <c r="G508" i="1" s="1"/>
  <c r="D507" i="1"/>
  <c r="G507" i="1" s="1"/>
  <c r="D506" i="1"/>
  <c r="G506" i="1" s="1"/>
  <c r="D505" i="1"/>
  <c r="G505" i="1" s="1"/>
  <c r="D503" i="1"/>
  <c r="G503" i="1" s="1"/>
  <c r="D501" i="1"/>
  <c r="G501" i="1" s="1"/>
  <c r="D500" i="1"/>
  <c r="G500" i="1" s="1"/>
  <c r="D499" i="1"/>
  <c r="G499" i="1" s="1"/>
  <c r="D498" i="1"/>
  <c r="G498" i="1" s="1"/>
  <c r="D497" i="1"/>
  <c r="G497" i="1" s="1"/>
  <c r="D496" i="1"/>
  <c r="G496" i="1" s="1"/>
  <c r="D495" i="1"/>
  <c r="G495" i="1" s="1"/>
  <c r="D494" i="1"/>
  <c r="G494" i="1" s="1"/>
  <c r="D493" i="1"/>
  <c r="G493" i="1" s="1"/>
  <c r="D492" i="1"/>
  <c r="G492" i="1" s="1"/>
  <c r="D491" i="1"/>
  <c r="G491" i="1" s="1"/>
  <c r="D490" i="1"/>
  <c r="G490" i="1" s="1"/>
  <c r="D489" i="1"/>
  <c r="G489" i="1" s="1"/>
  <c r="D488" i="1"/>
  <c r="G488" i="1" s="1"/>
  <c r="D487" i="1"/>
  <c r="G487" i="1" s="1"/>
  <c r="D486" i="1"/>
  <c r="G486" i="1" s="1"/>
  <c r="D485" i="1"/>
  <c r="G485" i="1" s="1"/>
  <c r="D484" i="1"/>
  <c r="G484" i="1" s="1"/>
  <c r="D483" i="1"/>
  <c r="G483" i="1" s="1"/>
  <c r="D482" i="1"/>
  <c r="G482" i="1" s="1"/>
  <c r="D481" i="1"/>
  <c r="G481" i="1" s="1"/>
  <c r="D480" i="1"/>
  <c r="G480" i="1" s="1"/>
  <c r="D478" i="1"/>
  <c r="G478" i="1" s="1"/>
  <c r="D475" i="1"/>
  <c r="G475" i="1" s="1"/>
  <c r="D474" i="1"/>
  <c r="G474" i="1" s="1"/>
  <c r="D473" i="1"/>
  <c r="G473" i="1" s="1"/>
  <c r="D472" i="1"/>
  <c r="G472" i="1" s="1"/>
  <c r="D471" i="1"/>
  <c r="G471" i="1" s="1"/>
  <c r="D469" i="1"/>
  <c r="G469" i="1" s="1"/>
  <c r="D467" i="1"/>
  <c r="G467" i="1" s="1"/>
  <c r="D466" i="1"/>
  <c r="G466" i="1" s="1"/>
  <c r="D465" i="1"/>
  <c r="G465" i="1" s="1"/>
  <c r="D464" i="1"/>
  <c r="G464" i="1" s="1"/>
  <c r="D463" i="1"/>
  <c r="G463" i="1" s="1"/>
  <c r="D462" i="1"/>
  <c r="G462" i="1" s="1"/>
  <c r="D461" i="1"/>
  <c r="G461" i="1" s="1"/>
  <c r="D460" i="1"/>
  <c r="G460" i="1" s="1"/>
  <c r="D459" i="1"/>
  <c r="G459" i="1" s="1"/>
  <c r="D458" i="1"/>
  <c r="G458" i="1" s="1"/>
  <c r="D457" i="1"/>
  <c r="G457" i="1" s="1"/>
  <c r="D456" i="1"/>
  <c r="G456" i="1" s="1"/>
  <c r="D455" i="1"/>
  <c r="G455" i="1" s="1"/>
  <c r="D454" i="1"/>
  <c r="G454" i="1" s="1"/>
  <c r="D453" i="1"/>
  <c r="G453" i="1" s="1"/>
  <c r="D452" i="1"/>
  <c r="G452" i="1" s="1"/>
  <c r="D451" i="1"/>
  <c r="G451" i="1" s="1"/>
  <c r="D450" i="1"/>
  <c r="G450" i="1" s="1"/>
  <c r="D449" i="1"/>
  <c r="G449" i="1" s="1"/>
  <c r="D448" i="1"/>
  <c r="G448" i="1" s="1"/>
  <c r="D447" i="1"/>
  <c r="G447" i="1" s="1"/>
  <c r="D446" i="1"/>
  <c r="G446" i="1" s="1"/>
  <c r="D444" i="1"/>
  <c r="G444" i="1" s="1"/>
  <c r="D441" i="1"/>
  <c r="G441" i="1" s="1"/>
  <c r="D440" i="1"/>
  <c r="G440" i="1" s="1"/>
  <c r="D439" i="1"/>
  <c r="G439" i="1" s="1"/>
  <c r="D438" i="1"/>
  <c r="G438" i="1" s="1"/>
  <c r="D437" i="1"/>
  <c r="G437" i="1" s="1"/>
  <c r="G427" i="1"/>
  <c r="G423" i="1" s="1"/>
  <c r="M423" i="1" s="1"/>
  <c r="G421" i="1"/>
  <c r="G416" i="1" s="1"/>
  <c r="M416" i="1" s="1"/>
  <c r="G414" i="1"/>
  <c r="G413" i="1"/>
  <c r="G412" i="1"/>
  <c r="G411" i="1"/>
  <c r="G410" i="1"/>
  <c r="G408" i="1"/>
  <c r="G407" i="1"/>
  <c r="G406" i="1"/>
  <c r="G405" i="1"/>
  <c r="G404" i="1"/>
  <c r="G403" i="1"/>
  <c r="G402" i="1"/>
  <c r="G400" i="1"/>
  <c r="G399" i="1"/>
  <c r="G398" i="1"/>
  <c r="G397" i="1"/>
  <c r="G396" i="1"/>
  <c r="G395" i="1"/>
  <c r="G394" i="1"/>
  <c r="G393" i="1"/>
  <c r="G392" i="1"/>
  <c r="D390" i="1"/>
  <c r="G390" i="1" s="1"/>
  <c r="D388" i="1"/>
  <c r="G388" i="1" s="1"/>
  <c r="D387" i="1"/>
  <c r="G387" i="1" s="1"/>
  <c r="D386" i="1"/>
  <c r="G386" i="1" s="1"/>
  <c r="D385" i="1"/>
  <c r="G385" i="1" s="1"/>
  <c r="D384" i="1"/>
  <c r="G384" i="1" s="1"/>
  <c r="D383" i="1"/>
  <c r="G383" i="1" s="1"/>
  <c r="D382" i="1"/>
  <c r="G382" i="1" s="1"/>
  <c r="D381" i="1"/>
  <c r="G381" i="1" s="1"/>
  <c r="D380" i="1"/>
  <c r="G380" i="1" s="1"/>
  <c r="D379" i="1"/>
  <c r="G379" i="1" s="1"/>
  <c r="D378" i="1"/>
  <c r="G378" i="1" s="1"/>
  <c r="D377" i="1"/>
  <c r="G377" i="1" s="1"/>
  <c r="D376" i="1"/>
  <c r="G376" i="1" s="1"/>
  <c r="D375" i="1"/>
  <c r="G375" i="1" s="1"/>
  <c r="D374" i="1"/>
  <c r="G374" i="1" s="1"/>
  <c r="D373" i="1"/>
  <c r="G373" i="1" s="1"/>
  <c r="D372" i="1"/>
  <c r="G372" i="1" s="1"/>
  <c r="D371" i="1"/>
  <c r="G371" i="1" s="1"/>
  <c r="D370" i="1"/>
  <c r="G370" i="1" s="1"/>
  <c r="D369" i="1"/>
  <c r="G369" i="1" s="1"/>
  <c r="D368" i="1"/>
  <c r="G368" i="1" s="1"/>
  <c r="D367" i="1"/>
  <c r="G367" i="1" s="1"/>
  <c r="D365" i="1"/>
  <c r="G365" i="1" s="1"/>
  <c r="G362" i="1"/>
  <c r="G361" i="1"/>
  <c r="G360" i="1"/>
  <c r="G359" i="1"/>
  <c r="G358" i="1"/>
  <c r="D355" i="1"/>
  <c r="G355" i="1" s="1"/>
  <c r="D353" i="1"/>
  <c r="G353" i="1" s="1"/>
  <c r="D352" i="1"/>
  <c r="G352" i="1" s="1"/>
  <c r="D351" i="1"/>
  <c r="G351" i="1" s="1"/>
  <c r="D350" i="1"/>
  <c r="G350" i="1" s="1"/>
  <c r="D349" i="1"/>
  <c r="G349" i="1" s="1"/>
  <c r="D348" i="1"/>
  <c r="G348" i="1" s="1"/>
  <c r="D347" i="1"/>
  <c r="G347" i="1" s="1"/>
  <c r="D346" i="1"/>
  <c r="G346" i="1" s="1"/>
  <c r="D345" i="1"/>
  <c r="G345" i="1" s="1"/>
  <c r="D344" i="1"/>
  <c r="G344" i="1" s="1"/>
  <c r="D343" i="1"/>
  <c r="G343" i="1" s="1"/>
  <c r="D342" i="1"/>
  <c r="G342" i="1" s="1"/>
  <c r="D341" i="1"/>
  <c r="G341" i="1" s="1"/>
  <c r="D340" i="1"/>
  <c r="G340" i="1" s="1"/>
  <c r="D339" i="1"/>
  <c r="G339" i="1" s="1"/>
  <c r="D338" i="1"/>
  <c r="G338" i="1" s="1"/>
  <c r="D337" i="1"/>
  <c r="G337" i="1" s="1"/>
  <c r="D336" i="1"/>
  <c r="G336" i="1" s="1"/>
  <c r="D335" i="1"/>
  <c r="G335" i="1" s="1"/>
  <c r="D334" i="1"/>
  <c r="G334" i="1" s="1"/>
  <c r="D333" i="1"/>
  <c r="G333" i="1" s="1"/>
  <c r="D332" i="1"/>
  <c r="G332" i="1" s="1"/>
  <c r="D330" i="1"/>
  <c r="G330" i="1" s="1"/>
  <c r="G327" i="1"/>
  <c r="G326" i="1"/>
  <c r="G325" i="1"/>
  <c r="G324" i="1"/>
  <c r="G323" i="1"/>
  <c r="D321" i="1"/>
  <c r="G321" i="1" s="1"/>
  <c r="D319" i="1"/>
  <c r="G319" i="1" s="1"/>
  <c r="D318" i="1"/>
  <c r="G318" i="1" s="1"/>
  <c r="D317" i="1"/>
  <c r="G317" i="1" s="1"/>
  <c r="D316" i="1"/>
  <c r="G316" i="1" s="1"/>
  <c r="D315" i="1"/>
  <c r="G315" i="1" s="1"/>
  <c r="D314" i="1"/>
  <c r="G314" i="1" s="1"/>
  <c r="D313" i="1"/>
  <c r="G313" i="1" s="1"/>
  <c r="D312" i="1"/>
  <c r="G312" i="1" s="1"/>
  <c r="D311" i="1"/>
  <c r="G311" i="1" s="1"/>
  <c r="D310" i="1"/>
  <c r="G310" i="1" s="1"/>
  <c r="D309" i="1"/>
  <c r="G309" i="1" s="1"/>
  <c r="D308" i="1"/>
  <c r="G308" i="1" s="1"/>
  <c r="D307" i="1"/>
  <c r="G307" i="1" s="1"/>
  <c r="D306" i="1"/>
  <c r="G306" i="1" s="1"/>
  <c r="D305" i="1"/>
  <c r="G305" i="1" s="1"/>
  <c r="D304" i="1"/>
  <c r="G304" i="1" s="1"/>
  <c r="D303" i="1"/>
  <c r="G303" i="1" s="1"/>
  <c r="D302" i="1"/>
  <c r="G302" i="1" s="1"/>
  <c r="D301" i="1"/>
  <c r="G301" i="1" s="1"/>
  <c r="D300" i="1"/>
  <c r="G300" i="1" s="1"/>
  <c r="D299" i="1"/>
  <c r="G299" i="1" s="1"/>
  <c r="D298" i="1"/>
  <c r="G298" i="1" s="1"/>
  <c r="D296" i="1"/>
  <c r="G296" i="1" s="1"/>
  <c r="G293" i="1"/>
  <c r="G292" i="1"/>
  <c r="G291" i="1"/>
  <c r="G290" i="1"/>
  <c r="G289" i="1"/>
  <c r="G280" i="1"/>
  <c r="K280" i="1" s="1"/>
  <c r="G279" i="1"/>
  <c r="K279" i="1" s="1"/>
  <c r="G278" i="1"/>
  <c r="K278" i="1" s="1"/>
  <c r="G277" i="1"/>
  <c r="K277" i="1" s="1"/>
  <c r="G276" i="1"/>
  <c r="K276" i="1" s="1"/>
  <c r="G275" i="1"/>
  <c r="K275" i="1" s="1"/>
  <c r="G274" i="1"/>
  <c r="K274" i="1" s="1"/>
  <c r="G273" i="1"/>
  <c r="K273" i="1" s="1"/>
  <c r="G272" i="1"/>
  <c r="K272" i="1" s="1"/>
  <c r="G271" i="1"/>
  <c r="D264" i="1"/>
  <c r="G264" i="1" s="1"/>
  <c r="J1170" i="1"/>
  <c r="K1171" i="1" s="1"/>
  <c r="L1168" i="1"/>
  <c r="K2474" i="1"/>
  <c r="K2792" i="1"/>
  <c r="L2801" i="1"/>
  <c r="J2805" i="1"/>
  <c r="J2804" i="1"/>
  <c r="J2803" i="1"/>
  <c r="L2794" i="1"/>
  <c r="J2798" i="1"/>
  <c r="J2797" i="1"/>
  <c r="J2796" i="1"/>
  <c r="K2742" i="1"/>
  <c r="L2784" i="1"/>
  <c r="J2787" i="1"/>
  <c r="J2786" i="1"/>
  <c r="L2779" i="1"/>
  <c r="J2781" i="1"/>
  <c r="K2782" i="1" s="1"/>
  <c r="M2782" i="1" s="1"/>
  <c r="M2779" i="1" s="1"/>
  <c r="L2773" i="1"/>
  <c r="J2776" i="1"/>
  <c r="J2775" i="1"/>
  <c r="L2765" i="1"/>
  <c r="J2770" i="1"/>
  <c r="J2769" i="1"/>
  <c r="J2768" i="1"/>
  <c r="J2767" i="1"/>
  <c r="L2757" i="1"/>
  <c r="J2762" i="1"/>
  <c r="J2761" i="1"/>
  <c r="J2760" i="1"/>
  <c r="J2759" i="1"/>
  <c r="L2751" i="1"/>
  <c r="J2754" i="1"/>
  <c r="J2753" i="1"/>
  <c r="K2623" i="1"/>
  <c r="L2733" i="1"/>
  <c r="J2737" i="1"/>
  <c r="J2736" i="1"/>
  <c r="J2735" i="1"/>
  <c r="L2723" i="1"/>
  <c r="J2730" i="1"/>
  <c r="J2729" i="1"/>
  <c r="J2728" i="1"/>
  <c r="J2727" i="1"/>
  <c r="J2726" i="1"/>
  <c r="J2725" i="1"/>
  <c r="L2716" i="1"/>
  <c r="J2720" i="1"/>
  <c r="J2719" i="1"/>
  <c r="J2718" i="1"/>
  <c r="L2709" i="1"/>
  <c r="J2713" i="1"/>
  <c r="J2712" i="1"/>
  <c r="J2711" i="1"/>
  <c r="L2704" i="1"/>
  <c r="J2706" i="1"/>
  <c r="K2707" i="1" s="1"/>
  <c r="L2686" i="1"/>
  <c r="J2701" i="1"/>
  <c r="J2700" i="1"/>
  <c r="J2699" i="1"/>
  <c r="J2698" i="1"/>
  <c r="J2697" i="1"/>
  <c r="J2696" i="1"/>
  <c r="J2695" i="1"/>
  <c r="J2694" i="1"/>
  <c r="J2693" i="1"/>
  <c r="J2692" i="1"/>
  <c r="J2691" i="1"/>
  <c r="J2690" i="1"/>
  <c r="J2689" i="1"/>
  <c r="J2688" i="1"/>
  <c r="L2678" i="1"/>
  <c r="J2683" i="1"/>
  <c r="J2682" i="1"/>
  <c r="J2681" i="1"/>
  <c r="J2680" i="1"/>
  <c r="L2670" i="1"/>
  <c r="J2675" i="1"/>
  <c r="J2674" i="1"/>
  <c r="J2673" i="1"/>
  <c r="J2672" i="1"/>
  <c r="L2664" i="1"/>
  <c r="J2667" i="1"/>
  <c r="J2666" i="1"/>
  <c r="L2645" i="1"/>
  <c r="J2661" i="1"/>
  <c r="J2660" i="1"/>
  <c r="J2659" i="1"/>
  <c r="J2658" i="1"/>
  <c r="J2657" i="1"/>
  <c r="J2656" i="1"/>
  <c r="J2655" i="1"/>
  <c r="J2654" i="1"/>
  <c r="J2653" i="1"/>
  <c r="J2652" i="1"/>
  <c r="J2651" i="1"/>
  <c r="J2650" i="1"/>
  <c r="J2649" i="1"/>
  <c r="J2648" i="1"/>
  <c r="J2647" i="1"/>
  <c r="L2640" i="1"/>
  <c r="J2642" i="1"/>
  <c r="K2643" i="1" s="1"/>
  <c r="L2625" i="1"/>
  <c r="J2637" i="1"/>
  <c r="J2636" i="1"/>
  <c r="J2635" i="1"/>
  <c r="J2634" i="1"/>
  <c r="J2633" i="1"/>
  <c r="J2632" i="1"/>
  <c r="J2631" i="1"/>
  <c r="J2630" i="1"/>
  <c r="J2629" i="1"/>
  <c r="J2628" i="1"/>
  <c r="J2627" i="1"/>
  <c r="K2543" i="1"/>
  <c r="L2609" i="1"/>
  <c r="J2618" i="1"/>
  <c r="J2617" i="1"/>
  <c r="J2616" i="1"/>
  <c r="J2615" i="1"/>
  <c r="J2614" i="1"/>
  <c r="J2613" i="1"/>
  <c r="J2612" i="1"/>
  <c r="J2611" i="1"/>
  <c r="L2597" i="1"/>
  <c r="J2606" i="1"/>
  <c r="J2605" i="1"/>
  <c r="J2604" i="1"/>
  <c r="J2603" i="1"/>
  <c r="J2602" i="1"/>
  <c r="J2601" i="1"/>
  <c r="J2600" i="1"/>
  <c r="J2599" i="1"/>
  <c r="L2574" i="1"/>
  <c r="J2583" i="1"/>
  <c r="J2582" i="1"/>
  <c r="J2581" i="1"/>
  <c r="J2580" i="1"/>
  <c r="J2579" i="1"/>
  <c r="J2578" i="1"/>
  <c r="J2577" i="1"/>
  <c r="J2576" i="1"/>
  <c r="L2564" i="1"/>
  <c r="J2571" i="1"/>
  <c r="J2570" i="1"/>
  <c r="J2569" i="1"/>
  <c r="J2568" i="1"/>
  <c r="J2567" i="1"/>
  <c r="J2566" i="1"/>
  <c r="L2545" i="1"/>
  <c r="J2561" i="1"/>
  <c r="J2560" i="1"/>
  <c r="J2559" i="1"/>
  <c r="J2558" i="1"/>
  <c r="J2556" i="1"/>
  <c r="J2555" i="1"/>
  <c r="J2554" i="1"/>
  <c r="J2552" i="1"/>
  <c r="J2551" i="1"/>
  <c r="J2550" i="1"/>
  <c r="J2548" i="1"/>
  <c r="K2476" i="1"/>
  <c r="L2535" i="1"/>
  <c r="J2538" i="1"/>
  <c r="J2537" i="1"/>
  <c r="L2529" i="1"/>
  <c r="J2532" i="1"/>
  <c r="J2531" i="1"/>
  <c r="L2523" i="1"/>
  <c r="J2526" i="1"/>
  <c r="J2525" i="1"/>
  <c r="L2517" i="1"/>
  <c r="J2520" i="1"/>
  <c r="J2519" i="1"/>
  <c r="L2508" i="1"/>
  <c r="J2514" i="1"/>
  <c r="J2513" i="1"/>
  <c r="J2512" i="1"/>
  <c r="J2511" i="1"/>
  <c r="J2510" i="1"/>
  <c r="J2505" i="1"/>
  <c r="J2504" i="1"/>
  <c r="J2503" i="1"/>
  <c r="J2502" i="1"/>
  <c r="J2501" i="1"/>
  <c r="M2500" i="1"/>
  <c r="M2498" i="1"/>
  <c r="M2496" i="1"/>
  <c r="J2491" i="1"/>
  <c r="J2490" i="1"/>
  <c r="J2489" i="1"/>
  <c r="J2488" i="1"/>
  <c r="J2487" i="1"/>
  <c r="M2486" i="1"/>
  <c r="M2484" i="1"/>
  <c r="M2482" i="1"/>
  <c r="M2480" i="1"/>
  <c r="K2468" i="1"/>
  <c r="M2470" i="1"/>
  <c r="L2472" i="1" s="1"/>
  <c r="M2472" i="1" s="1"/>
  <c r="M2468" i="1" s="1"/>
  <c r="K2462" i="1"/>
  <c r="M2464" i="1"/>
  <c r="L2466" i="1" s="1"/>
  <c r="M2466" i="1" s="1"/>
  <c r="M2462" i="1" s="1"/>
  <c r="K2456" i="1"/>
  <c r="M2458" i="1"/>
  <c r="L2460" i="1" s="1"/>
  <c r="M2460" i="1" s="1"/>
  <c r="M2456" i="1" s="1"/>
  <c r="K1178" i="1"/>
  <c r="K2289" i="1"/>
  <c r="L2443" i="1"/>
  <c r="J2446" i="1"/>
  <c r="J2445" i="1"/>
  <c r="L2436" i="1"/>
  <c r="J2440" i="1"/>
  <c r="J2439" i="1"/>
  <c r="J2438" i="1"/>
  <c r="L2425" i="1"/>
  <c r="J2433" i="1"/>
  <c r="J2432" i="1"/>
  <c r="J2431" i="1"/>
  <c r="J2430" i="1"/>
  <c r="J2429" i="1"/>
  <c r="J2428" i="1"/>
  <c r="J2427" i="1"/>
  <c r="L2415" i="1"/>
  <c r="J2422" i="1"/>
  <c r="J2421" i="1"/>
  <c r="J2420" i="1"/>
  <c r="J2419" i="1"/>
  <c r="J2418" i="1"/>
  <c r="J2417" i="1"/>
  <c r="L2407" i="1"/>
  <c r="J2412" i="1"/>
  <c r="J2411" i="1"/>
  <c r="J2410" i="1"/>
  <c r="J2409" i="1"/>
  <c r="L2401" i="1"/>
  <c r="J2404" i="1"/>
  <c r="J2403" i="1"/>
  <c r="L2396" i="1"/>
  <c r="J2398" i="1"/>
  <c r="J2397" i="1"/>
  <c r="L2390" i="1"/>
  <c r="J2393" i="1"/>
  <c r="J2392" i="1"/>
  <c r="L2384" i="1"/>
  <c r="J2387" i="1"/>
  <c r="J2386" i="1"/>
  <c r="L2378" i="1"/>
  <c r="J2381" i="1"/>
  <c r="J2380" i="1"/>
  <c r="L2372" i="1"/>
  <c r="J2375" i="1"/>
  <c r="J2374" i="1"/>
  <c r="L2366" i="1"/>
  <c r="J2369" i="1"/>
  <c r="J2368" i="1"/>
  <c r="L2360" i="1"/>
  <c r="J2363" i="1"/>
  <c r="J2362" i="1"/>
  <c r="L2353" i="1"/>
  <c r="J2357" i="1"/>
  <c r="J2356" i="1"/>
  <c r="J2355" i="1"/>
  <c r="L2345" i="1"/>
  <c r="J2350" i="1"/>
  <c r="J2349" i="1"/>
  <c r="J2348" i="1"/>
  <c r="J2347" i="1"/>
  <c r="L2339" i="1"/>
  <c r="J2342" i="1"/>
  <c r="J2341" i="1"/>
  <c r="L2332" i="1"/>
  <c r="J2336" i="1"/>
  <c r="J2335" i="1"/>
  <c r="J2334" i="1"/>
  <c r="L2321" i="1"/>
  <c r="J2329" i="1"/>
  <c r="J2328" i="1"/>
  <c r="J2327" i="1"/>
  <c r="J2326" i="1"/>
  <c r="J2325" i="1"/>
  <c r="J2324" i="1"/>
  <c r="J2323" i="1"/>
  <c r="L2316" i="1"/>
  <c r="J2318" i="1"/>
  <c r="J2317" i="1"/>
  <c r="L2305" i="1"/>
  <c r="J2313" i="1"/>
  <c r="J2312" i="1"/>
  <c r="J2311" i="1"/>
  <c r="J2310" i="1"/>
  <c r="J2309" i="1"/>
  <c r="J2308" i="1"/>
  <c r="J2307" i="1"/>
  <c r="L2297" i="1"/>
  <c r="J2302" i="1"/>
  <c r="J2301" i="1"/>
  <c r="J2300" i="1"/>
  <c r="J2299" i="1"/>
  <c r="L2291" i="1"/>
  <c r="J2294" i="1"/>
  <c r="J2293" i="1"/>
  <c r="K2209" i="1"/>
  <c r="L2278" i="1"/>
  <c r="J2281" i="1"/>
  <c r="J2280" i="1"/>
  <c r="L2269" i="1"/>
  <c r="J2276" i="1"/>
  <c r="J2275" i="1"/>
  <c r="J2274" i="1"/>
  <c r="J2273" i="1"/>
  <c r="J2272" i="1"/>
  <c r="J2271" i="1"/>
  <c r="L2260" i="1"/>
  <c r="J2266" i="1"/>
  <c r="J2265" i="1"/>
  <c r="J2264" i="1"/>
  <c r="J2263" i="1"/>
  <c r="J2262" i="1"/>
  <c r="L2250" i="1"/>
  <c r="J2257" i="1"/>
  <c r="J2256" i="1"/>
  <c r="J2255" i="1"/>
  <c r="J2254" i="1"/>
  <c r="J2253" i="1"/>
  <c r="J2252" i="1"/>
  <c r="L2241" i="1"/>
  <c r="J2247" i="1"/>
  <c r="J2246" i="1"/>
  <c r="J2245" i="1"/>
  <c r="J2244" i="1"/>
  <c r="J2243" i="1"/>
  <c r="L2235" i="1"/>
  <c r="J2238" i="1"/>
  <c r="J2237" i="1"/>
  <c r="L2229" i="1"/>
  <c r="J2232" i="1"/>
  <c r="J2231" i="1"/>
  <c r="L2223" i="1"/>
  <c r="J2226" i="1"/>
  <c r="J2225" i="1"/>
  <c r="L2217" i="1"/>
  <c r="J2220" i="1"/>
  <c r="J2219" i="1"/>
  <c r="L2211" i="1"/>
  <c r="J2214" i="1"/>
  <c r="J2213" i="1"/>
  <c r="K1726" i="1"/>
  <c r="K2176" i="1"/>
  <c r="L2196" i="1"/>
  <c r="J2199" i="1"/>
  <c r="J2198" i="1"/>
  <c r="L2190" i="1"/>
  <c r="J2193" i="1"/>
  <c r="J2192" i="1"/>
  <c r="L2184" i="1"/>
  <c r="J2187" i="1"/>
  <c r="J2186" i="1"/>
  <c r="L2178" i="1"/>
  <c r="J2181" i="1"/>
  <c r="J2180" i="1"/>
  <c r="K2045" i="1"/>
  <c r="L2165" i="1"/>
  <c r="J2171" i="1"/>
  <c r="J2170" i="1"/>
  <c r="J2169" i="1"/>
  <c r="J2168" i="1"/>
  <c r="J2167" i="1"/>
  <c r="L2157" i="1"/>
  <c r="J2162" i="1"/>
  <c r="J2161" i="1"/>
  <c r="J2160" i="1"/>
  <c r="J2159" i="1"/>
  <c r="L2151" i="1"/>
  <c r="J2154" i="1"/>
  <c r="J2153" i="1"/>
  <c r="L2145" i="1"/>
  <c r="J2148" i="1"/>
  <c r="J2147" i="1"/>
  <c r="L2139" i="1"/>
  <c r="J2142" i="1"/>
  <c r="J2141" i="1"/>
  <c r="L2132" i="1"/>
  <c r="J2136" i="1"/>
  <c r="J2135" i="1"/>
  <c r="J2134" i="1"/>
  <c r="L2126" i="1"/>
  <c r="J2129" i="1"/>
  <c r="J2128" i="1"/>
  <c r="L2118" i="1"/>
  <c r="J2123" i="1"/>
  <c r="J2122" i="1"/>
  <c r="J2121" i="1"/>
  <c r="J2120" i="1"/>
  <c r="M2116" i="1"/>
  <c r="L2106" i="1"/>
  <c r="J2113" i="1"/>
  <c r="J2112" i="1"/>
  <c r="J2111" i="1"/>
  <c r="J2110" i="1"/>
  <c r="J2109" i="1"/>
  <c r="J2108" i="1"/>
  <c r="L2100" i="1"/>
  <c r="J2103" i="1"/>
  <c r="J2102" i="1"/>
  <c r="L2094" i="1"/>
  <c r="J2097" i="1"/>
  <c r="J2096" i="1"/>
  <c r="L2088" i="1"/>
  <c r="J2091" i="1"/>
  <c r="J2090" i="1"/>
  <c r="L2078" i="1"/>
  <c r="J2085" i="1"/>
  <c r="J2084" i="1"/>
  <c r="J2083" i="1"/>
  <c r="J2082" i="1"/>
  <c r="J2081" i="1"/>
  <c r="J2080" i="1"/>
  <c r="L2072" i="1"/>
  <c r="J2075" i="1"/>
  <c r="J2074" i="1"/>
  <c r="L2062" i="1"/>
  <c r="J2069" i="1"/>
  <c r="J2068" i="1"/>
  <c r="J2067" i="1"/>
  <c r="J2066" i="1"/>
  <c r="J2065" i="1"/>
  <c r="J2064" i="1"/>
  <c r="L2047" i="1"/>
  <c r="J2059" i="1"/>
  <c r="J2058" i="1"/>
  <c r="J2057" i="1"/>
  <c r="J2056" i="1"/>
  <c r="J2055" i="1"/>
  <c r="J2054" i="1"/>
  <c r="J2053" i="1"/>
  <c r="J2052" i="1"/>
  <c r="J2051" i="1"/>
  <c r="J2050" i="1"/>
  <c r="J2049" i="1"/>
  <c r="K1728" i="1"/>
  <c r="L2037" i="1"/>
  <c r="J2040" i="1"/>
  <c r="J2039" i="1"/>
  <c r="L2031" i="1"/>
  <c r="J2034" i="1"/>
  <c r="J2033" i="1"/>
  <c r="L2025" i="1"/>
  <c r="J2028" i="1"/>
  <c r="J2027" i="1"/>
  <c r="L2019" i="1"/>
  <c r="J2022" i="1"/>
  <c r="J2021" i="1"/>
  <c r="L2013" i="1"/>
  <c r="J2016" i="1"/>
  <c r="J2015" i="1"/>
  <c r="L2007" i="1"/>
  <c r="J2010" i="1"/>
  <c r="J2009" i="1"/>
  <c r="L2001" i="1"/>
  <c r="J2004" i="1"/>
  <c r="J2003" i="1"/>
  <c r="L1995" i="1"/>
  <c r="J1998" i="1"/>
  <c r="J1997" i="1"/>
  <c r="L1989" i="1"/>
  <c r="J1992" i="1"/>
  <c r="J1991" i="1"/>
  <c r="L1982" i="1"/>
  <c r="J1986" i="1"/>
  <c r="J1985" i="1"/>
  <c r="J1984" i="1"/>
  <c r="L1976" i="1"/>
  <c r="J1979" i="1"/>
  <c r="J1978" i="1"/>
  <c r="L1970" i="1"/>
  <c r="J1973" i="1"/>
  <c r="J1972" i="1"/>
  <c r="L1964" i="1"/>
  <c r="J1967" i="1"/>
  <c r="J1966" i="1"/>
  <c r="L1958" i="1"/>
  <c r="J1961" i="1"/>
  <c r="J1960" i="1"/>
  <c r="L1952" i="1"/>
  <c r="J1955" i="1"/>
  <c r="J1954" i="1"/>
  <c r="L1946" i="1"/>
  <c r="J1949" i="1"/>
  <c r="J1948" i="1"/>
  <c r="L1940" i="1"/>
  <c r="J1943" i="1"/>
  <c r="J1942" i="1"/>
  <c r="L1934" i="1"/>
  <c r="J1937" i="1"/>
  <c r="J1936" i="1"/>
  <c r="L1928" i="1"/>
  <c r="J1931" i="1"/>
  <c r="J1930" i="1"/>
  <c r="L1922" i="1"/>
  <c r="J1925" i="1"/>
  <c r="J1924" i="1"/>
  <c r="L1916" i="1"/>
  <c r="J1919" i="1"/>
  <c r="J1918" i="1"/>
  <c r="L1910" i="1"/>
  <c r="J1913" i="1"/>
  <c r="J1912" i="1"/>
  <c r="L1904" i="1"/>
  <c r="J1907" i="1"/>
  <c r="J1906" i="1"/>
  <c r="L1898" i="1"/>
  <c r="J1901" i="1"/>
  <c r="J1900" i="1"/>
  <c r="L1892" i="1"/>
  <c r="J1895" i="1"/>
  <c r="J1894" i="1"/>
  <c r="L1886" i="1"/>
  <c r="J1889" i="1"/>
  <c r="J1888" i="1"/>
  <c r="L1880" i="1"/>
  <c r="J1883" i="1"/>
  <c r="J1882" i="1"/>
  <c r="L1871" i="1"/>
  <c r="J1877" i="1"/>
  <c r="J1876" i="1"/>
  <c r="J1875" i="1"/>
  <c r="J1874" i="1"/>
  <c r="J1873" i="1"/>
  <c r="L1861" i="1"/>
  <c r="J1868" i="1"/>
  <c r="J1867" i="1"/>
  <c r="J1866" i="1"/>
  <c r="J1865" i="1"/>
  <c r="J1864" i="1"/>
  <c r="J1863" i="1"/>
  <c r="L1855" i="1"/>
  <c r="J1858" i="1"/>
  <c r="J1857" i="1"/>
  <c r="L1843" i="1"/>
  <c r="J1852" i="1"/>
  <c r="J1851" i="1"/>
  <c r="J1850" i="1"/>
  <c r="J1849" i="1"/>
  <c r="J1848" i="1"/>
  <c r="J1847" i="1"/>
  <c r="J1846" i="1"/>
  <c r="J1845" i="1"/>
  <c r="L1837" i="1"/>
  <c r="J1840" i="1"/>
  <c r="J1839" i="1"/>
  <c r="L1830" i="1"/>
  <c r="J1834" i="1"/>
  <c r="J1833" i="1"/>
  <c r="J1832" i="1"/>
  <c r="L1820" i="1"/>
  <c r="J1827" i="1"/>
  <c r="J1826" i="1"/>
  <c r="J1825" i="1"/>
  <c r="J1824" i="1"/>
  <c r="J1823" i="1"/>
  <c r="J1822" i="1"/>
  <c r="L1810" i="1"/>
  <c r="J1817" i="1"/>
  <c r="J1816" i="1"/>
  <c r="J1815" i="1"/>
  <c r="J1814" i="1"/>
  <c r="J1813" i="1"/>
  <c r="J1812" i="1"/>
  <c r="L1798" i="1"/>
  <c r="J1807" i="1"/>
  <c r="J1806" i="1"/>
  <c r="J1805" i="1"/>
  <c r="J1804" i="1"/>
  <c r="J1803" i="1"/>
  <c r="J1802" i="1"/>
  <c r="J1801" i="1"/>
  <c r="J1800" i="1"/>
  <c r="L1791" i="1"/>
  <c r="J1795" i="1"/>
  <c r="J1794" i="1"/>
  <c r="J1793" i="1"/>
  <c r="L1780" i="1"/>
  <c r="J1788" i="1"/>
  <c r="J1787" i="1"/>
  <c r="J1786" i="1"/>
  <c r="J1785" i="1"/>
  <c r="J1784" i="1"/>
  <c r="J1783" i="1"/>
  <c r="J1782" i="1"/>
  <c r="L1774" i="1"/>
  <c r="J1777" i="1"/>
  <c r="J1776" i="1"/>
  <c r="L1768" i="1"/>
  <c r="J1771" i="1"/>
  <c r="J1770" i="1"/>
  <c r="L1762" i="1"/>
  <c r="J1765" i="1"/>
  <c r="J1764" i="1"/>
  <c r="L1756" i="1"/>
  <c r="J1759" i="1"/>
  <c r="J1758" i="1"/>
  <c r="L1745" i="1"/>
  <c r="J1753" i="1"/>
  <c r="J1752" i="1"/>
  <c r="J1751" i="1"/>
  <c r="J1750" i="1"/>
  <c r="J1749" i="1"/>
  <c r="J1748" i="1"/>
  <c r="J1747" i="1"/>
  <c r="L1736" i="1"/>
  <c r="J1742" i="1"/>
  <c r="J1741" i="1"/>
  <c r="J1740" i="1"/>
  <c r="J1739" i="1"/>
  <c r="J1738" i="1"/>
  <c r="L1730" i="1"/>
  <c r="J1733" i="1"/>
  <c r="J1732" i="1"/>
  <c r="K1180" i="1"/>
  <c r="K1698" i="1"/>
  <c r="L1708" i="1"/>
  <c r="J1716" i="1"/>
  <c r="J1715" i="1"/>
  <c r="J1714" i="1"/>
  <c r="J1713" i="1"/>
  <c r="J1712" i="1"/>
  <c r="J1711" i="1"/>
  <c r="J1710" i="1"/>
  <c r="L1700" i="1"/>
  <c r="J1705" i="1"/>
  <c r="J1704" i="1"/>
  <c r="J1703" i="1"/>
  <c r="J1702" i="1"/>
  <c r="K1550" i="1"/>
  <c r="L1686" i="1"/>
  <c r="J1693" i="1"/>
  <c r="J1692" i="1"/>
  <c r="J1691" i="1"/>
  <c r="J1690" i="1"/>
  <c r="J1689" i="1"/>
  <c r="J1688" i="1"/>
  <c r="L1679" i="1"/>
  <c r="J1683" i="1"/>
  <c r="J1682" i="1"/>
  <c r="J1681" i="1"/>
  <c r="L1668" i="1"/>
  <c r="J1676" i="1"/>
  <c r="J1675" i="1"/>
  <c r="J1674" i="1"/>
  <c r="J1673" i="1"/>
  <c r="J1672" i="1"/>
  <c r="J1671" i="1"/>
  <c r="J1670" i="1"/>
  <c r="L1662" i="1"/>
  <c r="J1665" i="1"/>
  <c r="J1664" i="1"/>
  <c r="L1656" i="1"/>
  <c r="J1659" i="1"/>
  <c r="J1658" i="1"/>
  <c r="L1650" i="1"/>
  <c r="J1653" i="1"/>
  <c r="J1652" i="1"/>
  <c r="L1639" i="1"/>
  <c r="J1647" i="1"/>
  <c r="J1646" i="1"/>
  <c r="J1645" i="1"/>
  <c r="J1644" i="1"/>
  <c r="J1643" i="1"/>
  <c r="J1642" i="1"/>
  <c r="J1641" i="1"/>
  <c r="L1628" i="1"/>
  <c r="J1636" i="1"/>
  <c r="J1635" i="1"/>
  <c r="J1634" i="1"/>
  <c r="J1633" i="1"/>
  <c r="J1632" i="1"/>
  <c r="J1631" i="1"/>
  <c r="J1630" i="1"/>
  <c r="L1619" i="1"/>
  <c r="J1625" i="1"/>
  <c r="J1624" i="1"/>
  <c r="J1623" i="1"/>
  <c r="J1622" i="1"/>
  <c r="J1621" i="1"/>
  <c r="L1609" i="1"/>
  <c r="J1616" i="1"/>
  <c r="J1615" i="1"/>
  <c r="J1614" i="1"/>
  <c r="J1613" i="1"/>
  <c r="J1612" i="1"/>
  <c r="J1611" i="1"/>
  <c r="L1599" i="1"/>
  <c r="J1606" i="1"/>
  <c r="J1605" i="1"/>
  <c r="J1604" i="1"/>
  <c r="J1603" i="1"/>
  <c r="J1602" i="1"/>
  <c r="J1601" i="1"/>
  <c r="L1589" i="1"/>
  <c r="J1596" i="1"/>
  <c r="J1595" i="1"/>
  <c r="J1594" i="1"/>
  <c r="J1593" i="1"/>
  <c r="J1592" i="1"/>
  <c r="J1591" i="1"/>
  <c r="L1580" i="1"/>
  <c r="J1586" i="1"/>
  <c r="J1585" i="1"/>
  <c r="J1584" i="1"/>
  <c r="J1583" i="1"/>
  <c r="J1582" i="1"/>
  <c r="L1571" i="1"/>
  <c r="J1577" i="1"/>
  <c r="J1576" i="1"/>
  <c r="J1575" i="1"/>
  <c r="J1574" i="1"/>
  <c r="J1573" i="1"/>
  <c r="L1562" i="1"/>
  <c r="J1568" i="1"/>
  <c r="J1567" i="1"/>
  <c r="J1566" i="1"/>
  <c r="J1565" i="1"/>
  <c r="J1564" i="1"/>
  <c r="L1552" i="1"/>
  <c r="J1559" i="1"/>
  <c r="J1558" i="1"/>
  <c r="J1557" i="1"/>
  <c r="J1556" i="1"/>
  <c r="J1555" i="1"/>
  <c r="J1554" i="1"/>
  <c r="K1433" i="1"/>
  <c r="M1546" i="1"/>
  <c r="L1537" i="1"/>
  <c r="J1543" i="1"/>
  <c r="J1542" i="1"/>
  <c r="J1541" i="1"/>
  <c r="J1540" i="1"/>
  <c r="J1539" i="1"/>
  <c r="L1526" i="1"/>
  <c r="J1534" i="1"/>
  <c r="J1533" i="1"/>
  <c r="J1532" i="1"/>
  <c r="J1531" i="1"/>
  <c r="J1530" i="1"/>
  <c r="J1529" i="1"/>
  <c r="J1528" i="1"/>
  <c r="L1517" i="1"/>
  <c r="J1523" i="1"/>
  <c r="J1522" i="1"/>
  <c r="J1521" i="1"/>
  <c r="J1520" i="1"/>
  <c r="J1519" i="1"/>
  <c r="L1509" i="1"/>
  <c r="J1514" i="1"/>
  <c r="J1513" i="1"/>
  <c r="J1512" i="1"/>
  <c r="J1511" i="1"/>
  <c r="L1501" i="1"/>
  <c r="J1506" i="1"/>
  <c r="J1505" i="1"/>
  <c r="J1504" i="1"/>
  <c r="J1503" i="1"/>
  <c r="L1490" i="1"/>
  <c r="J1498" i="1"/>
  <c r="J1497" i="1"/>
  <c r="J1496" i="1"/>
  <c r="J1495" i="1"/>
  <c r="J1494" i="1"/>
  <c r="J1493" i="1"/>
  <c r="J1492" i="1"/>
  <c r="L1481" i="1"/>
  <c r="J1487" i="1"/>
  <c r="J1486" i="1"/>
  <c r="J1485" i="1"/>
  <c r="J1484" i="1"/>
  <c r="J1483" i="1"/>
  <c r="L1475" i="1"/>
  <c r="J1478" i="1"/>
  <c r="J1477" i="1"/>
  <c r="L1463" i="1"/>
  <c r="J1472" i="1"/>
  <c r="J1471" i="1"/>
  <c r="J1470" i="1"/>
  <c r="J1469" i="1"/>
  <c r="J1468" i="1"/>
  <c r="J1467" i="1"/>
  <c r="J1466" i="1"/>
  <c r="J1465" i="1"/>
  <c r="L1447" i="1"/>
  <c r="J1460" i="1"/>
  <c r="J1459" i="1"/>
  <c r="J1458" i="1"/>
  <c r="J1457" i="1"/>
  <c r="J1456" i="1"/>
  <c r="J1455" i="1"/>
  <c r="J1454" i="1"/>
  <c r="J1453" i="1"/>
  <c r="J1452" i="1"/>
  <c r="J1451" i="1"/>
  <c r="J1450" i="1"/>
  <c r="J1449" i="1"/>
  <c r="M1445" i="1"/>
  <c r="L1435" i="1"/>
  <c r="J1442" i="1"/>
  <c r="J1441" i="1"/>
  <c r="J1440" i="1"/>
  <c r="J1439" i="1"/>
  <c r="J1438" i="1"/>
  <c r="J1437" i="1"/>
  <c r="K1182" i="1"/>
  <c r="L1425" i="1"/>
  <c r="J1428" i="1"/>
  <c r="J1427" i="1"/>
  <c r="L1419" i="1"/>
  <c r="J1422" i="1"/>
  <c r="J1421" i="1"/>
  <c r="L1413" i="1"/>
  <c r="J1416" i="1"/>
  <c r="J1415" i="1"/>
  <c r="L1406" i="1"/>
  <c r="J1410" i="1"/>
  <c r="J1409" i="1"/>
  <c r="J1408" i="1"/>
  <c r="M1404" i="1"/>
  <c r="L1393" i="1"/>
  <c r="J1401" i="1"/>
  <c r="J1400" i="1"/>
  <c r="J1399" i="1"/>
  <c r="J1398" i="1"/>
  <c r="J1397" i="1"/>
  <c r="J1396" i="1"/>
  <c r="J1395" i="1"/>
  <c r="L1387" i="1"/>
  <c r="J1390" i="1"/>
  <c r="J1389" i="1"/>
  <c r="L1381" i="1"/>
  <c r="J1384" i="1"/>
  <c r="J1383" i="1"/>
  <c r="L1375" i="1"/>
  <c r="J1378" i="1"/>
  <c r="J1377" i="1"/>
  <c r="L1369" i="1"/>
  <c r="J1372" i="1"/>
  <c r="J1371" i="1"/>
  <c r="L1363" i="1"/>
  <c r="J1366" i="1"/>
  <c r="J1365" i="1"/>
  <c r="L1357" i="1"/>
  <c r="J1360" i="1"/>
  <c r="J1359" i="1"/>
  <c r="L1351" i="1"/>
  <c r="J1354" i="1"/>
  <c r="J1353" i="1"/>
  <c r="L1345" i="1"/>
  <c r="J1348" i="1"/>
  <c r="J1347" i="1"/>
  <c r="L1339" i="1"/>
  <c r="J1342" i="1"/>
  <c r="J1341" i="1"/>
  <c r="L1333" i="1"/>
  <c r="J1336" i="1"/>
  <c r="J1335" i="1"/>
  <c r="L1327" i="1"/>
  <c r="J1330" i="1"/>
  <c r="J1329" i="1"/>
  <c r="M1325" i="1"/>
  <c r="L1319" i="1"/>
  <c r="J1322" i="1"/>
  <c r="J1321" i="1"/>
  <c r="M1317" i="1"/>
  <c r="M1315" i="1"/>
  <c r="L1309" i="1"/>
  <c r="J1312" i="1"/>
  <c r="J1311" i="1"/>
  <c r="L1303" i="1"/>
  <c r="J1306" i="1"/>
  <c r="J1305" i="1"/>
  <c r="L1297" i="1"/>
  <c r="J1300" i="1"/>
  <c r="J1299" i="1"/>
  <c r="L1291" i="1"/>
  <c r="J1294" i="1"/>
  <c r="J1293" i="1"/>
  <c r="L1285" i="1"/>
  <c r="J1288" i="1"/>
  <c r="J1287" i="1"/>
  <c r="L1279" i="1"/>
  <c r="J1282" i="1"/>
  <c r="J1281" i="1"/>
  <c r="L1273" i="1"/>
  <c r="J1276" i="1"/>
  <c r="J1275" i="1"/>
  <c r="L1267" i="1"/>
  <c r="J1270" i="1"/>
  <c r="J1269" i="1"/>
  <c r="L1261" i="1"/>
  <c r="J1264" i="1"/>
  <c r="J1263" i="1"/>
  <c r="L1245" i="1"/>
  <c r="J1258" i="1"/>
  <c r="J1257" i="1"/>
  <c r="J1256" i="1"/>
  <c r="J1255" i="1"/>
  <c r="J1254" i="1"/>
  <c r="J1253" i="1"/>
  <c r="J1252" i="1"/>
  <c r="J1251" i="1"/>
  <c r="J1250" i="1"/>
  <c r="J1249" i="1"/>
  <c r="J1248" i="1"/>
  <c r="J1247" i="1"/>
  <c r="L1238" i="1"/>
  <c r="J1242" i="1"/>
  <c r="J1241" i="1"/>
  <c r="J1240" i="1"/>
  <c r="J1235" i="1"/>
  <c r="J1234" i="1"/>
  <c r="M1230" i="1"/>
  <c r="M1228" i="1"/>
  <c r="M1226" i="1"/>
  <c r="M1224" i="1"/>
  <c r="M1222" i="1"/>
  <c r="M1220" i="1"/>
  <c r="M1218" i="1"/>
  <c r="M1216" i="1"/>
  <c r="M1214" i="1"/>
  <c r="M1212" i="1"/>
  <c r="M1210" i="1"/>
  <c r="M1208" i="1"/>
  <c r="M1206" i="1"/>
  <c r="M1204" i="1"/>
  <c r="M1202" i="1"/>
  <c r="M1200" i="1"/>
  <c r="M1198" i="1"/>
  <c r="M1196" i="1"/>
  <c r="L1190" i="1"/>
  <c r="J1193" i="1"/>
  <c r="J1192" i="1"/>
  <c r="L1184" i="1"/>
  <c r="J1187" i="1"/>
  <c r="J1186" i="1"/>
  <c r="K1146" i="1"/>
  <c r="L1163" i="1"/>
  <c r="J1165" i="1"/>
  <c r="K1166" i="1" s="1"/>
  <c r="L1158" i="1"/>
  <c r="J1160" i="1"/>
  <c r="K1161" i="1" s="1"/>
  <c r="L1153" i="1"/>
  <c r="J1155" i="1"/>
  <c r="K1156" i="1" s="1"/>
  <c r="K1153" i="1" s="1"/>
  <c r="L1148" i="1"/>
  <c r="J1150" i="1"/>
  <c r="K1151" i="1" s="1"/>
  <c r="K1148" i="1" s="1"/>
  <c r="K1129" i="1"/>
  <c r="L1136" i="1"/>
  <c r="J1138" i="1"/>
  <c r="K1139" i="1" s="1"/>
  <c r="M1139" i="1" s="1"/>
  <c r="M1136" i="1" s="1"/>
  <c r="L1131" i="1"/>
  <c r="J1133" i="1"/>
  <c r="K1134" i="1" s="1"/>
  <c r="K1064"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3" i="1"/>
  <c r="J1072" i="1"/>
  <c r="J1071" i="1"/>
  <c r="J1070" i="1"/>
  <c r="J1069" i="1"/>
  <c r="J1068" i="1"/>
  <c r="K922" i="1"/>
  <c r="K1054" i="1"/>
  <c r="L1056" i="1"/>
  <c r="J1058" i="1"/>
  <c r="K1059" i="1" s="1"/>
  <c r="M1059" i="1" s="1"/>
  <c r="K975" i="1"/>
  <c r="L1009" i="1"/>
  <c r="J1016" i="1"/>
  <c r="J1015" i="1"/>
  <c r="J1014" i="1"/>
  <c r="J1013" i="1"/>
  <c r="J1012" i="1"/>
  <c r="L1005" i="1"/>
  <c r="J1007" i="1"/>
  <c r="K1008" i="1" s="1"/>
  <c r="M1008" i="1" s="1"/>
  <c r="M1005" i="1" s="1"/>
  <c r="L1001" i="1"/>
  <c r="J1003" i="1"/>
  <c r="K1004" i="1" s="1"/>
  <c r="L993" i="1"/>
  <c r="J999" i="1"/>
  <c r="J998" i="1"/>
  <c r="J997" i="1"/>
  <c r="J996" i="1"/>
  <c r="J995" i="1"/>
  <c r="L987" i="1"/>
  <c r="J990" i="1"/>
  <c r="J989" i="1"/>
  <c r="L977" i="1"/>
  <c r="J984" i="1"/>
  <c r="J983" i="1"/>
  <c r="J982" i="1"/>
  <c r="J981" i="1"/>
  <c r="J980" i="1"/>
  <c r="K924" i="1"/>
  <c r="L968" i="1"/>
  <c r="J970" i="1"/>
  <c r="L954" i="1"/>
  <c r="J956" i="1"/>
  <c r="K957" i="1" s="1"/>
  <c r="L945" i="1"/>
  <c r="J951" i="1"/>
  <c r="J950" i="1"/>
  <c r="J949" i="1"/>
  <c r="J948" i="1"/>
  <c r="J947" i="1"/>
  <c r="L936" i="1"/>
  <c r="K828" i="1"/>
  <c r="K892" i="1"/>
  <c r="L910" i="1"/>
  <c r="J915" i="1"/>
  <c r="J914" i="1"/>
  <c r="J913" i="1"/>
  <c r="J912" i="1"/>
  <c r="L901" i="1"/>
  <c r="J907" i="1"/>
  <c r="J906" i="1"/>
  <c r="J905" i="1"/>
  <c r="J904" i="1"/>
  <c r="J903" i="1"/>
  <c r="L894" i="1"/>
  <c r="J898" i="1"/>
  <c r="J897" i="1"/>
  <c r="J896" i="1"/>
  <c r="K830" i="1"/>
  <c r="L885" i="1"/>
  <c r="J887" i="1"/>
  <c r="K888" i="1" s="1"/>
  <c r="L859" i="1"/>
  <c r="J865" i="1"/>
  <c r="J864" i="1"/>
  <c r="J863" i="1"/>
  <c r="J862" i="1"/>
  <c r="J861" i="1"/>
  <c r="L853" i="1"/>
  <c r="J856" i="1"/>
  <c r="J855" i="1"/>
  <c r="L847" i="1"/>
  <c r="J850" i="1"/>
  <c r="J849" i="1"/>
  <c r="L839" i="1"/>
  <c r="K788" i="1"/>
  <c r="L818" i="1"/>
  <c r="J820" i="1"/>
  <c r="K821" i="1" s="1"/>
  <c r="L813" i="1"/>
  <c r="J815" i="1"/>
  <c r="K816" i="1" s="1"/>
  <c r="K813" i="1" s="1"/>
  <c r="L808" i="1"/>
  <c r="J810" i="1"/>
  <c r="K811" i="1" s="1"/>
  <c r="M811" i="1" s="1"/>
  <c r="M808" i="1" s="1"/>
  <c r="L803" i="1"/>
  <c r="J805" i="1"/>
  <c r="K806" i="1" s="1"/>
  <c r="K803" i="1" s="1"/>
  <c r="L798" i="1"/>
  <c r="J800" i="1"/>
  <c r="K801" i="1" s="1"/>
  <c r="L790" i="1"/>
  <c r="J795" i="1"/>
  <c r="J794" i="1"/>
  <c r="J793" i="1"/>
  <c r="J792" i="1"/>
  <c r="K681" i="1"/>
  <c r="L764" i="1"/>
  <c r="J780" i="1"/>
  <c r="J779" i="1"/>
  <c r="J778" i="1"/>
  <c r="J777" i="1"/>
  <c r="J776" i="1"/>
  <c r="J775" i="1"/>
  <c r="J774" i="1"/>
  <c r="J773" i="1"/>
  <c r="J772" i="1"/>
  <c r="J771" i="1"/>
  <c r="J770" i="1"/>
  <c r="J769" i="1"/>
  <c r="J768" i="1"/>
  <c r="J767" i="1"/>
  <c r="J766" i="1"/>
  <c r="L706" i="1"/>
  <c r="J712" i="1"/>
  <c r="J711" i="1"/>
  <c r="J710" i="1"/>
  <c r="J709" i="1"/>
  <c r="J708" i="1"/>
  <c r="L697" i="1"/>
  <c r="J703" i="1"/>
  <c r="J702" i="1"/>
  <c r="J701" i="1"/>
  <c r="J700" i="1"/>
  <c r="J699" i="1"/>
  <c r="L687" i="1"/>
  <c r="J694" i="1"/>
  <c r="J693" i="1"/>
  <c r="J692" i="1"/>
  <c r="J691" i="1"/>
  <c r="J690" i="1"/>
  <c r="J689" i="1"/>
  <c r="L683" i="1"/>
  <c r="J685" i="1"/>
  <c r="K686" i="1" s="1"/>
  <c r="K614" i="1"/>
  <c r="L667" i="1"/>
  <c r="J673" i="1"/>
  <c r="J670" i="1"/>
  <c r="J669" i="1"/>
  <c r="L644" i="1"/>
  <c r="J649" i="1"/>
  <c r="J648" i="1"/>
  <c r="J647" i="1"/>
  <c r="J646" i="1"/>
  <c r="L635" i="1"/>
  <c r="J641" i="1"/>
  <c r="J640" i="1"/>
  <c r="J639" i="1"/>
  <c r="J638" i="1"/>
  <c r="J637" i="1"/>
  <c r="L625" i="1"/>
  <c r="J632" i="1"/>
  <c r="J631" i="1"/>
  <c r="J630" i="1"/>
  <c r="J629" i="1"/>
  <c r="J628" i="1"/>
  <c r="J627" i="1"/>
  <c r="L616" i="1"/>
  <c r="J622" i="1"/>
  <c r="J621" i="1"/>
  <c r="J620" i="1"/>
  <c r="J619" i="1"/>
  <c r="J618" i="1"/>
  <c r="K4" i="1"/>
  <c r="L249" i="1"/>
  <c r="J251" i="1"/>
  <c r="L234" i="1"/>
  <c r="J236" i="1"/>
  <c r="K237" i="1" s="1"/>
  <c r="M237" i="1" s="1"/>
  <c r="M234" i="1" s="1"/>
  <c r="L227" i="1"/>
  <c r="J231" i="1"/>
  <c r="J230" i="1"/>
  <c r="J229" i="1"/>
  <c r="L220" i="1"/>
  <c r="J224" i="1"/>
  <c r="J223" i="1"/>
  <c r="J222" i="1"/>
  <c r="L215" i="1"/>
  <c r="J217" i="1"/>
  <c r="K218" i="1" s="1"/>
  <c r="M218" i="1" s="1"/>
  <c r="M215" i="1" s="1"/>
  <c r="L210" i="1"/>
  <c r="J212" i="1"/>
  <c r="K213" i="1" s="1"/>
  <c r="M213" i="1" s="1"/>
  <c r="M210" i="1" s="1"/>
  <c r="L205" i="1"/>
  <c r="J207" i="1"/>
  <c r="K208" i="1" s="1"/>
  <c r="K205" i="1" s="1"/>
  <c r="L200" i="1"/>
  <c r="J202" i="1"/>
  <c r="K203" i="1" s="1"/>
  <c r="M203" i="1" s="1"/>
  <c r="M200" i="1" s="1"/>
  <c r="L194" i="1"/>
  <c r="J197" i="1"/>
  <c r="J196" i="1"/>
  <c r="L185" i="1"/>
  <c r="J191" i="1"/>
  <c r="J190" i="1"/>
  <c r="J189" i="1"/>
  <c r="J188" i="1"/>
  <c r="J187" i="1"/>
  <c r="L180" i="1"/>
  <c r="J182" i="1"/>
  <c r="K183" i="1" s="1"/>
  <c r="L172" i="1"/>
  <c r="J177" i="1"/>
  <c r="J176" i="1"/>
  <c r="J175" i="1"/>
  <c r="J174" i="1"/>
  <c r="L167" i="1"/>
  <c r="J169" i="1"/>
  <c r="K170" i="1" s="1"/>
  <c r="L162" i="1"/>
  <c r="J164" i="1"/>
  <c r="K165" i="1" s="1"/>
  <c r="L157" i="1"/>
  <c r="J159" i="1"/>
  <c r="K160" i="1" s="1"/>
  <c r="L149" i="1"/>
  <c r="J154" i="1"/>
  <c r="J153" i="1"/>
  <c r="J152" i="1"/>
  <c r="J151" i="1"/>
  <c r="L139" i="1"/>
  <c r="J146" i="1"/>
  <c r="J145" i="1"/>
  <c r="J144" i="1"/>
  <c r="J143" i="1"/>
  <c r="J142" i="1"/>
  <c r="J141" i="1"/>
  <c r="L132" i="1"/>
  <c r="J136" i="1"/>
  <c r="J135" i="1"/>
  <c r="J134" i="1"/>
  <c r="L122" i="1"/>
  <c r="J129" i="1"/>
  <c r="J128" i="1"/>
  <c r="J127" i="1"/>
  <c r="J126" i="1"/>
  <c r="J125" i="1"/>
  <c r="J124" i="1"/>
  <c r="L92"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L80" i="1"/>
  <c r="J89" i="1"/>
  <c r="J88" i="1"/>
  <c r="J87" i="1"/>
  <c r="J86" i="1"/>
  <c r="J85" i="1"/>
  <c r="J84" i="1"/>
  <c r="J83" i="1"/>
  <c r="J82" i="1"/>
  <c r="L44"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L33" i="1"/>
  <c r="J41" i="1"/>
  <c r="J40" i="1"/>
  <c r="J39" i="1"/>
  <c r="J38" i="1"/>
  <c r="J37" i="1"/>
  <c r="J36" i="1"/>
  <c r="J35" i="1"/>
  <c r="L25" i="1"/>
  <c r="J30" i="1"/>
  <c r="J29" i="1"/>
  <c r="J28" i="1"/>
  <c r="J27" i="1"/>
  <c r="L16" i="1"/>
  <c r="J22" i="1"/>
  <c r="J21" i="1"/>
  <c r="J20" i="1"/>
  <c r="J19" i="1"/>
  <c r="J18" i="1"/>
  <c r="J13" i="1"/>
  <c r="J12" i="1"/>
  <c r="J11" i="1"/>
  <c r="J10" i="1"/>
  <c r="J9" i="1"/>
  <c r="J8" i="1"/>
  <c r="M2203" i="1" l="1"/>
  <c r="M1720" i="1"/>
  <c r="M782" i="1"/>
  <c r="G607" i="1"/>
  <c r="M607" i="1" s="1"/>
  <c r="K944" i="1"/>
  <c r="K2816" i="1"/>
  <c r="M880" i="1"/>
  <c r="M877" i="1" s="1"/>
  <c r="K868" i="1"/>
  <c r="K2820" i="1"/>
  <c r="K881" i="1"/>
  <c r="K935" i="1"/>
  <c r="K964" i="1"/>
  <c r="K653" i="1"/>
  <c r="K245" i="1"/>
  <c r="M1047" i="1"/>
  <c r="M1044" i="1" s="1"/>
  <c r="K1044" i="1"/>
  <c r="K963" i="1"/>
  <c r="K1027" i="1"/>
  <c r="K244" i="1"/>
  <c r="K2828" i="1"/>
  <c r="K2750" i="1"/>
  <c r="K838" i="1"/>
  <c r="K876" i="1"/>
  <c r="K1022" i="1"/>
  <c r="K737" i="1"/>
  <c r="K666" i="1"/>
  <c r="K763" i="1"/>
  <c r="K1033" i="1"/>
  <c r="K2596" i="1"/>
  <c r="K1043" i="1"/>
  <c r="K1035" i="1" s="1"/>
  <c r="M1043" i="1"/>
  <c r="M1035" i="1" s="1"/>
  <c r="K651" i="1"/>
  <c r="K2839" i="1"/>
  <c r="L2832" i="1"/>
  <c r="M2832" i="1" s="1"/>
  <c r="L2824" i="1"/>
  <c r="M2824" i="1" s="1"/>
  <c r="G595" i="1"/>
  <c r="M595" i="1" s="1"/>
  <c r="K1277" i="1"/>
  <c r="K1273" i="1" s="1"/>
  <c r="G583" i="1"/>
  <c r="M583" i="1" s="1"/>
  <c r="G589" i="1"/>
  <c r="M589" i="1" s="1"/>
  <c r="K1283" i="1"/>
  <c r="M1283" i="1" s="1"/>
  <c r="M1279" i="1" s="1"/>
  <c r="K1950" i="1"/>
  <c r="K1946" i="1" s="1"/>
  <c r="K2382" i="1"/>
  <c r="M2382" i="1" s="1"/>
  <c r="M2378" i="1" s="1"/>
  <c r="K1778" i="1"/>
  <c r="K1774" i="1" s="1"/>
  <c r="G570" i="1"/>
  <c r="M570" i="1" s="1"/>
  <c r="G557" i="1"/>
  <c r="M557" i="1" s="1"/>
  <c r="K232" i="1"/>
  <c r="M232" i="1" s="1"/>
  <c r="M227" i="1" s="1"/>
  <c r="G266" i="1"/>
  <c r="M266" i="1" s="1"/>
  <c r="G285" i="1"/>
  <c r="M285" i="1" s="1"/>
  <c r="G431" i="1"/>
  <c r="M431" i="1" s="1"/>
  <c r="G259" i="1"/>
  <c r="K264" i="1"/>
  <c r="K271" i="1"/>
  <c r="K1236" i="1"/>
  <c r="M1236" i="1" s="1"/>
  <c r="M1232" i="1" s="1"/>
  <c r="K1289" i="1"/>
  <c r="M1289" i="1" s="1"/>
  <c r="M1285" i="1" s="1"/>
  <c r="K1385" i="1"/>
  <c r="K1381" i="1" s="1"/>
  <c r="K1766" i="1"/>
  <c r="M1766" i="1" s="1"/>
  <c r="M1762" i="1" s="1"/>
  <c r="K1654" i="1"/>
  <c r="M1654" i="1" s="1"/>
  <c r="M1650" i="1" s="1"/>
  <c r="K1968" i="1"/>
  <c r="K1964" i="1" s="1"/>
  <c r="K971" i="1"/>
  <c r="M971" i="1" s="1"/>
  <c r="M968" i="1" s="1"/>
  <c r="K1835" i="1"/>
  <c r="M1835" i="1" s="1"/>
  <c r="M1830" i="1" s="1"/>
  <c r="K1859" i="1"/>
  <c r="M1859" i="1" s="1"/>
  <c r="M1855" i="1" s="1"/>
  <c r="K1884" i="1"/>
  <c r="M1884" i="1" s="1"/>
  <c r="M1880" i="1" s="1"/>
  <c r="K1980" i="1"/>
  <c r="M1980" i="1" s="1"/>
  <c r="M1976" i="1" s="1"/>
  <c r="K2011" i="1"/>
  <c r="M2011" i="1" s="1"/>
  <c r="M2007" i="1" s="1"/>
  <c r="K2092" i="1"/>
  <c r="M2092" i="1" s="1"/>
  <c r="M2088" i="1" s="1"/>
  <c r="K2149" i="1"/>
  <c r="K2145" i="1" s="1"/>
  <c r="K2215" i="1"/>
  <c r="M2215" i="1" s="1"/>
  <c r="K899" i="1"/>
  <c r="K894" i="1" s="1"/>
  <c r="K1660" i="1"/>
  <c r="M1660" i="1" s="1"/>
  <c r="M1656" i="1" s="1"/>
  <c r="K1265" i="1"/>
  <c r="M1265" i="1" s="1"/>
  <c r="M1261" i="1" s="1"/>
  <c r="K1932" i="1"/>
  <c r="K1928" i="1" s="1"/>
  <c r="K2194" i="1"/>
  <c r="K2190" i="1" s="1"/>
  <c r="K2364" i="1"/>
  <c r="M2364" i="1" s="1"/>
  <c r="M2360" i="1" s="1"/>
  <c r="K2447" i="1"/>
  <c r="K2443" i="1" s="1"/>
  <c r="K1188" i="1"/>
  <c r="M1188" i="1" s="1"/>
  <c r="M1184" i="1" s="1"/>
  <c r="K1337" i="1"/>
  <c r="K1333" i="1" s="1"/>
  <c r="K1841" i="1"/>
  <c r="M1841" i="1" s="1"/>
  <c r="M1837" i="1" s="1"/>
  <c r="K1956" i="1"/>
  <c r="M1956" i="1" s="1"/>
  <c r="M1952" i="1" s="1"/>
  <c r="K2017" i="1"/>
  <c r="M2017" i="1" s="1"/>
  <c r="M2013" i="1" s="1"/>
  <c r="K2539" i="1"/>
  <c r="K2535" i="1" s="1"/>
  <c r="K2799" i="1"/>
  <c r="K2794" i="1" s="1"/>
  <c r="K1391" i="1"/>
  <c r="M1391" i="1" s="1"/>
  <c r="M1387" i="1" s="1"/>
  <c r="K1772" i="1"/>
  <c r="K1768" i="1" s="1"/>
  <c r="K2714" i="1"/>
  <c r="K2709" i="1" s="1"/>
  <c r="K1295" i="1"/>
  <c r="M1295" i="1" s="1"/>
  <c r="M1291" i="1" s="1"/>
  <c r="K1617" i="1"/>
  <c r="M1617" i="1" s="1"/>
  <c r="M1609" i="1" s="1"/>
  <c r="K1962" i="1"/>
  <c r="K1958" i="1" s="1"/>
  <c r="K2337" i="1"/>
  <c r="M2337" i="1" s="1"/>
  <c r="M2332" i="1" s="1"/>
  <c r="K2029" i="1"/>
  <c r="M2029" i="1" s="1"/>
  <c r="M2025" i="1" s="1"/>
  <c r="K2282" i="1"/>
  <c r="M2282" i="1" s="1"/>
  <c r="M2278" i="1" s="1"/>
  <c r="K2521" i="1"/>
  <c r="M2521" i="1" s="1"/>
  <c r="M2517" i="1" s="1"/>
  <c r="K2086" i="1"/>
  <c r="K2078" i="1" s="1"/>
  <c r="K916" i="1"/>
  <c r="M916" i="1" s="1"/>
  <c r="M910" i="1" s="1"/>
  <c r="K953" i="1"/>
  <c r="K945" i="1" s="1"/>
  <c r="K1349" i="1"/>
  <c r="M1349" i="1" s="1"/>
  <c r="M1345" i="1" s="1"/>
  <c r="K1920" i="1"/>
  <c r="K1916" i="1" s="1"/>
  <c r="K2182" i="1"/>
  <c r="K2178" i="1" s="1"/>
  <c r="K851" i="1"/>
  <c r="K2076" i="1"/>
  <c r="M2076" i="1" s="1"/>
  <c r="M2072" i="1" s="1"/>
  <c r="K2104" i="1"/>
  <c r="K2100" i="1" s="1"/>
  <c r="K2130" i="1"/>
  <c r="M2130" i="1" s="1"/>
  <c r="M2126" i="1" s="1"/>
  <c r="K2227" i="1"/>
  <c r="K2223" i="1" s="1"/>
  <c r="K2771" i="1"/>
  <c r="K2765" i="1" s="1"/>
  <c r="K908" i="1"/>
  <c r="M908" i="1" s="1"/>
  <c r="M901" i="1" s="1"/>
  <c r="K1271" i="1"/>
  <c r="K1267" i="1" s="1"/>
  <c r="K1938" i="1"/>
  <c r="M1938" i="1" s="1"/>
  <c r="M1934" i="1" s="1"/>
  <c r="K2200" i="1"/>
  <c r="M2200" i="1" s="1"/>
  <c r="M2196" i="1" s="1"/>
  <c r="K2370" i="1"/>
  <c r="K2366" i="1" s="1"/>
  <c r="K2721" i="1"/>
  <c r="K2716" i="1" s="1"/>
  <c r="K2777" i="1"/>
  <c r="M2777" i="1" s="1"/>
  <c r="M2773" i="1" s="1"/>
  <c r="K2035" i="1"/>
  <c r="M2035" i="1" s="1"/>
  <c r="M2031" i="1" s="1"/>
  <c r="K2239" i="1"/>
  <c r="M2239" i="1" s="1"/>
  <c r="M2235" i="1" s="1"/>
  <c r="K1499" i="1"/>
  <c r="M1499" i="1" s="1"/>
  <c r="M1490" i="1" s="1"/>
  <c r="K704" i="1"/>
  <c r="M704" i="1" s="1"/>
  <c r="M697" i="1" s="1"/>
  <c r="K1307" i="1"/>
  <c r="M1307" i="1" s="1"/>
  <c r="M1303" i="1" s="1"/>
  <c r="K1429" i="1"/>
  <c r="M1429" i="1" s="1"/>
  <c r="M1425" i="1" s="1"/>
  <c r="K1578" i="1"/>
  <c r="M1578" i="1" s="1"/>
  <c r="M1571" i="1" s="1"/>
  <c r="K2005" i="1"/>
  <c r="K2001" i="1" s="1"/>
  <c r="K2295" i="1"/>
  <c r="M2295" i="1" s="1"/>
  <c r="K2405" i="1"/>
  <c r="M2405" i="1" s="1"/>
  <c r="M2401" i="1" s="1"/>
  <c r="K2527" i="1"/>
  <c r="M2527" i="1" s="1"/>
  <c r="M2523" i="1" s="1"/>
  <c r="K2788" i="1"/>
  <c r="K2784" i="1" s="1"/>
  <c r="K866" i="1"/>
  <c r="M866" i="1" s="1"/>
  <c r="M859" i="1" s="1"/>
  <c r="K2041" i="1"/>
  <c r="M2041" i="1" s="1"/>
  <c r="M2037" i="1" s="1"/>
  <c r="K137" i="1"/>
  <c r="M137" i="1" s="1"/>
  <c r="M132" i="1" s="1"/>
  <c r="K2358" i="1"/>
  <c r="K2353" i="1" s="1"/>
  <c r="K1074" i="1"/>
  <c r="K1066" i="1" s="1"/>
  <c r="K1331" i="1"/>
  <c r="M1331" i="1" s="1"/>
  <c r="M1327" i="1" s="1"/>
  <c r="K1597" i="1"/>
  <c r="M1597" i="1" s="1"/>
  <c r="M1589" i="1" s="1"/>
  <c r="K1902" i="1"/>
  <c r="M1902" i="1" s="1"/>
  <c r="M1898" i="1" s="1"/>
  <c r="K1993" i="1"/>
  <c r="K1989" i="1" s="1"/>
  <c r="K2388" i="1"/>
  <c r="K2384" i="1" s="1"/>
  <c r="K2441" i="1"/>
  <c r="K2436" i="1" s="1"/>
  <c r="K991" i="1"/>
  <c r="M991" i="1" s="1"/>
  <c r="M987" i="1" s="1"/>
  <c r="K2562" i="1"/>
  <c r="K2545" i="1" s="1"/>
  <c r="K2394" i="1"/>
  <c r="M2394" i="1" s="1"/>
  <c r="M2390" i="1" s="1"/>
  <c r="K1000" i="1"/>
  <c r="M1000" i="1" s="1"/>
  <c r="M993" i="1" s="1"/>
  <c r="K1626" i="1"/>
  <c r="M1626" i="1" s="1"/>
  <c r="M1619" i="1" s="1"/>
  <c r="K1808" i="1"/>
  <c r="M1808" i="1" s="1"/>
  <c r="M1798" i="1" s="1"/>
  <c r="K2806" i="1"/>
  <c r="K2801" i="1" s="1"/>
  <c r="K1194" i="1"/>
  <c r="M1194" i="1" s="1"/>
  <c r="K1343" i="1"/>
  <c r="M1343" i="1" s="1"/>
  <c r="M1339" i="1" s="1"/>
  <c r="K1479" i="1"/>
  <c r="K1475" i="1" s="1"/>
  <c r="K1914" i="1"/>
  <c r="M1914" i="1" s="1"/>
  <c r="M1910" i="1" s="1"/>
  <c r="K2143" i="1"/>
  <c r="M2143" i="1" s="1"/>
  <c r="M2139" i="1" s="1"/>
  <c r="K2399" i="1"/>
  <c r="M2399" i="1" s="1"/>
  <c r="M2396" i="1" s="1"/>
  <c r="K1760" i="1"/>
  <c r="K1756" i="1" s="1"/>
  <c r="L2506" i="1"/>
  <c r="L2494" i="1" s="1"/>
  <c r="K1587" i="1"/>
  <c r="K1580" i="1" s="1"/>
  <c r="K713" i="1"/>
  <c r="M713" i="1" s="1"/>
  <c r="K1488" i="1"/>
  <c r="K1481" i="1" s="1"/>
  <c r="K1818" i="1"/>
  <c r="M1818" i="1" s="1"/>
  <c r="M1810" i="1" s="1"/>
  <c r="K1411" i="1"/>
  <c r="M1411" i="1" s="1"/>
  <c r="M1406" i="1" s="1"/>
  <c r="K1890" i="1"/>
  <c r="M1890" i="1" s="1"/>
  <c r="M1886" i="1" s="1"/>
  <c r="K2124" i="1"/>
  <c r="M2124" i="1" s="1"/>
  <c r="M2118" i="1" s="1"/>
  <c r="K2351" i="1"/>
  <c r="M2351" i="1" s="1"/>
  <c r="M2345" i="1" s="1"/>
  <c r="K2376" i="1"/>
  <c r="K2372" i="1" s="1"/>
  <c r="K2434" i="1"/>
  <c r="M2434" i="1" s="1"/>
  <c r="M2425" i="1" s="1"/>
  <c r="K1637" i="1"/>
  <c r="K1628" i="1" s="1"/>
  <c r="K1987" i="1"/>
  <c r="M1987" i="1" s="1"/>
  <c r="M1982" i="1" s="1"/>
  <c r="K2303" i="1"/>
  <c r="M2303" i="1" s="1"/>
  <c r="M2297" i="1" s="1"/>
  <c r="K1535" i="1"/>
  <c r="K1526" i="1" s="1"/>
  <c r="K2343" i="1"/>
  <c r="M2343" i="1" s="1"/>
  <c r="M2339" i="1" s="1"/>
  <c r="K1355" i="1"/>
  <c r="M1355" i="1" s="1"/>
  <c r="M1351" i="1" s="1"/>
  <c r="K1796" i="1"/>
  <c r="M1796" i="1" s="1"/>
  <c r="M1791" i="1" s="1"/>
  <c r="K2098" i="1"/>
  <c r="M2098" i="1" s="1"/>
  <c r="M2094" i="1" s="1"/>
  <c r="K2155" i="1"/>
  <c r="K2151" i="1" s="1"/>
  <c r="K2221" i="1"/>
  <c r="K2413" i="1"/>
  <c r="K2407" i="1" s="1"/>
  <c r="K2533" i="1"/>
  <c r="M2533" i="1" s="1"/>
  <c r="M2529" i="1" s="1"/>
  <c r="K2684" i="1"/>
  <c r="M2684" i="1" s="1"/>
  <c r="M2678" i="1" s="1"/>
  <c r="M801" i="1"/>
  <c r="M798" i="1" s="1"/>
  <c r="K798" i="1"/>
  <c r="K885" i="1"/>
  <c r="M888" i="1"/>
  <c r="K1243" i="1"/>
  <c r="M1243" i="1" s="1"/>
  <c r="M1238" i="1" s="1"/>
  <c r="K808" i="1"/>
  <c r="K2607" i="1"/>
  <c r="M2607" i="1" s="1"/>
  <c r="K2738" i="1"/>
  <c r="M2738" i="1" s="1"/>
  <c r="K1125" i="1"/>
  <c r="M1125" i="1" s="1"/>
  <c r="M1076" i="1" s="1"/>
  <c r="K633" i="1"/>
  <c r="M633" i="1" s="1"/>
  <c r="M625" i="1" s="1"/>
  <c r="K1443" i="1"/>
  <c r="K1435" i="1" s="1"/>
  <c r="K2492" i="1"/>
  <c r="K2478" i="1" s="1"/>
  <c r="K1560" i="1"/>
  <c r="M1560" i="1" s="1"/>
  <c r="K845" i="1"/>
  <c r="K839" i="1" s="1"/>
  <c r="K1361" i="1"/>
  <c r="M1361" i="1" s="1"/>
  <c r="M1357" i="1" s="1"/>
  <c r="K1417" i="1"/>
  <c r="K1413" i="1" s="1"/>
  <c r="K1694" i="1"/>
  <c r="K1686" i="1" s="1"/>
  <c r="K1524" i="1"/>
  <c r="M1524" i="1" s="1"/>
  <c r="M1517" i="1" s="1"/>
  <c r="K1373" i="1"/>
  <c r="M1373" i="1" s="1"/>
  <c r="M1369" i="1" s="1"/>
  <c r="K2572" i="1"/>
  <c r="M2572" i="1" s="1"/>
  <c r="M2564" i="1" s="1"/>
  <c r="K1999" i="1"/>
  <c r="K1995" i="1" s="1"/>
  <c r="K2172" i="1"/>
  <c r="M2172" i="1" s="1"/>
  <c r="M2165" i="1" s="1"/>
  <c r="K2638" i="1"/>
  <c r="K2625" i="1" s="1"/>
  <c r="K192" i="1"/>
  <c r="M192" i="1" s="1"/>
  <c r="M185" i="1" s="1"/>
  <c r="K1301" i="1"/>
  <c r="M1301" i="1" s="1"/>
  <c r="M1297" i="1" s="1"/>
  <c r="K1717" i="1"/>
  <c r="K1708" i="1" s="1"/>
  <c r="K2314" i="1"/>
  <c r="K985" i="1"/>
  <c r="M985" i="1" s="1"/>
  <c r="K120" i="1"/>
  <c r="M120" i="1" s="1"/>
  <c r="M92" i="1" s="1"/>
  <c r="K225" i="1"/>
  <c r="K2070" i="1"/>
  <c r="K23" i="1"/>
  <c r="M23" i="1" s="1"/>
  <c r="M16" i="1" s="1"/>
  <c r="K90" i="1"/>
  <c r="M90" i="1" s="1"/>
  <c r="M80" i="1" s="1"/>
  <c r="K1017" i="1"/>
  <c r="K1009" i="1" s="1"/>
  <c r="K1259" i="1"/>
  <c r="M1259" i="1" s="1"/>
  <c r="M1245" i="1" s="1"/>
  <c r="K1515" i="1"/>
  <c r="M1515" i="1" s="1"/>
  <c r="M1509" i="1" s="1"/>
  <c r="K1569" i="1"/>
  <c r="K1878" i="1"/>
  <c r="K1871" i="1" s="1"/>
  <c r="K2137" i="1"/>
  <c r="K2132" i="1" s="1"/>
  <c r="K1908" i="1"/>
  <c r="M1908" i="1" s="1"/>
  <c r="M1904" i="1" s="1"/>
  <c r="K1607" i="1"/>
  <c r="M1607" i="1" s="1"/>
  <c r="M1599" i="1" s="1"/>
  <c r="K2423" i="1"/>
  <c r="K857" i="1"/>
  <c r="K1684" i="1"/>
  <c r="K1679" i="1" s="1"/>
  <c r="K1323" i="1"/>
  <c r="K1319" i="1" s="1"/>
  <c r="K1944" i="1"/>
  <c r="M1944" i="1" s="1"/>
  <c r="M1940" i="1" s="1"/>
  <c r="K2330" i="1"/>
  <c r="K2321" i="1" s="1"/>
  <c r="K1379" i="1"/>
  <c r="M1379" i="1" s="1"/>
  <c r="M1375" i="1" s="1"/>
  <c r="K2233" i="1"/>
  <c r="M2233" i="1" s="1"/>
  <c r="M2229" i="1" s="1"/>
  <c r="K14" i="1"/>
  <c r="M14" i="1" s="1"/>
  <c r="K2515" i="1"/>
  <c r="M2515" i="1" s="1"/>
  <c r="M2508" i="1" s="1"/>
  <c r="K2676" i="1"/>
  <c r="M2676" i="1" s="1"/>
  <c r="M2670" i="1" s="1"/>
  <c r="K2755" i="1"/>
  <c r="K2751" i="1" s="1"/>
  <c r="K1648" i="1"/>
  <c r="K1639" i="1" s="1"/>
  <c r="K1926" i="1"/>
  <c r="M1926" i="1" s="1"/>
  <c r="M1922" i="1" s="1"/>
  <c r="K623" i="1"/>
  <c r="M623" i="1" s="1"/>
  <c r="K695" i="1"/>
  <c r="M695" i="1" s="1"/>
  <c r="M687" i="1" s="1"/>
  <c r="K147" i="1"/>
  <c r="K198" i="1"/>
  <c r="M198" i="1" s="1"/>
  <c r="M194" i="1" s="1"/>
  <c r="K1313" i="1"/>
  <c r="K1309" i="1" s="1"/>
  <c r="K1367" i="1"/>
  <c r="M1367" i="1" s="1"/>
  <c r="M1363" i="1" s="1"/>
  <c r="K1461" i="1"/>
  <c r="K1447" i="1" s="1"/>
  <c r="K1544" i="1"/>
  <c r="K1537" i="1" s="1"/>
  <c r="K1706" i="1"/>
  <c r="M1706" i="1" s="1"/>
  <c r="K1734" i="1"/>
  <c r="M1734" i="1" s="1"/>
  <c r="K1828" i="1"/>
  <c r="M1828" i="1" s="1"/>
  <c r="M1820" i="1" s="1"/>
  <c r="K2188" i="1"/>
  <c r="K2184" i="1" s="1"/>
  <c r="K2319" i="1"/>
  <c r="K2316" i="1" s="1"/>
  <c r="K2619" i="1"/>
  <c r="K2609" i="1" s="1"/>
  <c r="K2763" i="1"/>
  <c r="M2763" i="1" s="1"/>
  <c r="M2757" i="1" s="1"/>
  <c r="M1171" i="1"/>
  <c r="M1168" i="1" s="1"/>
  <c r="K1168" i="1"/>
  <c r="M170" i="1"/>
  <c r="M167" i="1" s="1"/>
  <c r="K167" i="1"/>
  <c r="K180" i="1"/>
  <c r="M183" i="1"/>
  <c r="M180" i="1" s="1"/>
  <c r="M165" i="1"/>
  <c r="M162" i="1" s="1"/>
  <c r="K162" i="1"/>
  <c r="M957" i="1"/>
  <c r="M954" i="1" s="1"/>
  <c r="K954" i="1"/>
  <c r="L2456" i="1"/>
  <c r="K674" i="1"/>
  <c r="M806" i="1"/>
  <c r="M803" i="1" s="1"/>
  <c r="K1507" i="1"/>
  <c r="K178" i="1"/>
  <c r="M1156" i="1"/>
  <c r="M1153" i="1" s="1"/>
  <c r="K1402" i="1"/>
  <c r="K1853" i="1"/>
  <c r="K2267" i="1"/>
  <c r="K2702" i="1"/>
  <c r="K2779" i="1"/>
  <c r="M686" i="1"/>
  <c r="K683" i="1"/>
  <c r="K200" i="1"/>
  <c r="M816" i="1"/>
  <c r="M813" i="1" s="1"/>
  <c r="K1005" i="1"/>
  <c r="L1060" i="1"/>
  <c r="L1054" i="1" s="1"/>
  <c r="M1056" i="1"/>
  <c r="M1134" i="1"/>
  <c r="M1131" i="1" s="1"/>
  <c r="K1131" i="1"/>
  <c r="K818" i="1"/>
  <c r="M821" i="1"/>
  <c r="M818" i="1" s="1"/>
  <c r="K1056" i="1"/>
  <c r="M208" i="1"/>
  <c r="M205" i="1" s="1"/>
  <c r="M1151" i="1"/>
  <c r="K781" i="1"/>
  <c r="K1001" i="1"/>
  <c r="M1004" i="1"/>
  <c r="M1001" i="1" s="1"/>
  <c r="K1158" i="1"/>
  <c r="M1161" i="1"/>
  <c r="M1158" i="1" s="1"/>
  <c r="M2707" i="1"/>
  <c r="M2704" i="1" s="1"/>
  <c r="K2704" i="1"/>
  <c r="K42" i="1"/>
  <c r="K155" i="1"/>
  <c r="K642" i="1"/>
  <c r="K796" i="1"/>
  <c r="K1473" i="1"/>
  <c r="L2462" i="1"/>
  <c r="K210" i="1"/>
  <c r="K130" i="1"/>
  <c r="K1789" i="1"/>
  <c r="K234" i="1"/>
  <c r="K31" i="1"/>
  <c r="K215" i="1"/>
  <c r="K252" i="1"/>
  <c r="K157" i="1"/>
  <c r="M160" i="1"/>
  <c r="M157" i="1" s="1"/>
  <c r="K1754" i="1"/>
  <c r="K78" i="1"/>
  <c r="K1136" i="1"/>
  <c r="K1677" i="1"/>
  <c r="K2060" i="1"/>
  <c r="K2163" i="1"/>
  <c r="K2584" i="1"/>
  <c r="K1869" i="1"/>
  <c r="K1974" i="1"/>
  <c r="K2668" i="1"/>
  <c r="K2258" i="1"/>
  <c r="K2114" i="1"/>
  <c r="L2468" i="1"/>
  <c r="K2506" i="1"/>
  <c r="K2494" i="1" s="1"/>
  <c r="K2640" i="1"/>
  <c r="M2643" i="1"/>
  <c r="M2640" i="1" s="1"/>
  <c r="K2277" i="1"/>
  <c r="K1423" i="1"/>
  <c r="K1743" i="1"/>
  <c r="K1896" i="1"/>
  <c r="L2492" i="1"/>
  <c r="L2478" i="1" s="1"/>
  <c r="K2662" i="1"/>
  <c r="K2731" i="1"/>
  <c r="K2023" i="1"/>
  <c r="K1666" i="1"/>
  <c r="K2248" i="1"/>
  <c r="M1166" i="1"/>
  <c r="M1163" i="1" s="1"/>
  <c r="K1163" i="1"/>
  <c r="M2291" i="1" l="1"/>
  <c r="M1148" i="1"/>
  <c r="L1176" i="1"/>
  <c r="M1176" i="1" s="1"/>
  <c r="M1146" i="1" s="1"/>
  <c r="M1277" i="1"/>
  <c r="M1273" i="1" s="1"/>
  <c r="M935" i="1"/>
  <c r="M926" i="1" s="1"/>
  <c r="K926" i="1"/>
  <c r="M763" i="1"/>
  <c r="M738" i="1" s="1"/>
  <c r="K738" i="1"/>
  <c r="M1022" i="1"/>
  <c r="M1018" i="1" s="1"/>
  <c r="K1018" i="1"/>
  <c r="M838" i="1"/>
  <c r="M832" i="1" s="1"/>
  <c r="K832" i="1"/>
  <c r="M1033" i="1"/>
  <c r="M1028" i="1" s="1"/>
  <c r="K1028" i="1"/>
  <c r="M666" i="1"/>
  <c r="M657" i="1" s="1"/>
  <c r="K657" i="1"/>
  <c r="M737" i="1"/>
  <c r="M715" i="1" s="1"/>
  <c r="K715" i="1"/>
  <c r="M876" i="1"/>
  <c r="M872" i="1" s="1"/>
  <c r="K872" i="1"/>
  <c r="M2750" i="1"/>
  <c r="M2744" i="1" s="1"/>
  <c r="K2744" i="1"/>
  <c r="M2596" i="1"/>
  <c r="M2586" i="1" s="1"/>
  <c r="K2586" i="1"/>
  <c r="M244" i="1"/>
  <c r="M239" i="1" s="1"/>
  <c r="K239" i="1"/>
  <c r="M1027" i="1"/>
  <c r="M1023" i="1" s="1"/>
  <c r="K1023" i="1"/>
  <c r="M963" i="1"/>
  <c r="M958" i="1" s="1"/>
  <c r="K958" i="1"/>
  <c r="M885" i="1"/>
  <c r="K2835" i="1"/>
  <c r="M2839" i="1"/>
  <c r="M683" i="1"/>
  <c r="M616" i="1"/>
  <c r="M2733" i="1"/>
  <c r="M2597" i="1"/>
  <c r="M851" i="1"/>
  <c r="M847" i="1" s="1"/>
  <c r="K1279" i="1"/>
  <c r="K2378" i="1"/>
  <c r="M1950" i="1"/>
  <c r="M1946" i="1" s="1"/>
  <c r="K968" i="1"/>
  <c r="M1778" i="1"/>
  <c r="M1774" i="1" s="1"/>
  <c r="K227" i="1"/>
  <c r="M1385" i="1"/>
  <c r="M1381" i="1" s="1"/>
  <c r="K1650" i="1"/>
  <c r="M1968" i="1"/>
  <c r="M1964" i="1" s="1"/>
  <c r="K1285" i="1"/>
  <c r="K1762" i="1"/>
  <c r="M1337" i="1"/>
  <c r="M1333" i="1" s="1"/>
  <c r="M259" i="1"/>
  <c r="K1232" i="1"/>
  <c r="K1830" i="1"/>
  <c r="M2149" i="1"/>
  <c r="M2145" i="1" s="1"/>
  <c r="K1880" i="1"/>
  <c r="K1976" i="1"/>
  <c r="K1656" i="1"/>
  <c r="M899" i="1"/>
  <c r="M894" i="1" s="1"/>
  <c r="K2007" i="1"/>
  <c r="K1855" i="1"/>
  <c r="K1184" i="1"/>
  <c r="K2360" i="1"/>
  <c r="M2194" i="1"/>
  <c r="M2190" i="1" s="1"/>
  <c r="K2211" i="1"/>
  <c r="K1261" i="1"/>
  <c r="K859" i="1"/>
  <c r="M1461" i="1"/>
  <c r="M1447" i="1" s="1"/>
  <c r="K2088" i="1"/>
  <c r="M1932" i="1"/>
  <c r="M1928" i="1" s="1"/>
  <c r="M2447" i="1"/>
  <c r="M2443" i="1" s="1"/>
  <c r="M2539" i="1"/>
  <c r="M2535" i="1" s="1"/>
  <c r="K2013" i="1"/>
  <c r="M2619" i="1"/>
  <c r="M2609" i="1" s="1"/>
  <c r="K1837" i="1"/>
  <c r="K1952" i="1"/>
  <c r="M1772" i="1"/>
  <c r="M1768" i="1" s="1"/>
  <c r="M2771" i="1"/>
  <c r="M2765" i="1" s="1"/>
  <c r="M1962" i="1"/>
  <c r="M1958" i="1" s="1"/>
  <c r="M2441" i="1"/>
  <c r="M2436" i="1" s="1"/>
  <c r="K847" i="1"/>
  <c r="M2799" i="1"/>
  <c r="K1387" i="1"/>
  <c r="K2278" i="1"/>
  <c r="M2182" i="1"/>
  <c r="M2178" i="1" s="1"/>
  <c r="K2332" i="1"/>
  <c r="K1609" i="1"/>
  <c r="M1993" i="1"/>
  <c r="M1989" i="1" s="1"/>
  <c r="K2425" i="1"/>
  <c r="K2025" i="1"/>
  <c r="K987" i="1"/>
  <c r="M2714" i="1"/>
  <c r="M2709" i="1" s="1"/>
  <c r="M2721" i="1"/>
  <c r="M2716" i="1" s="1"/>
  <c r="K1291" i="1"/>
  <c r="M1999" i="1"/>
  <c r="M1995" i="1" s="1"/>
  <c r="K697" i="1"/>
  <c r="K1351" i="1"/>
  <c r="M2104" i="1"/>
  <c r="M2100" i="1" s="1"/>
  <c r="K1297" i="1"/>
  <c r="K2037" i="1"/>
  <c r="M2086" i="1"/>
  <c r="M2078" i="1" s="1"/>
  <c r="K2517" i="1"/>
  <c r="M953" i="1"/>
  <c r="M945" i="1" s="1"/>
  <c r="M2155" i="1"/>
  <c r="M2151" i="1" s="1"/>
  <c r="K1571" i="1"/>
  <c r="K910" i="1"/>
  <c r="K1517" i="1"/>
  <c r="K1425" i="1"/>
  <c r="M1479" i="1"/>
  <c r="M1475" i="1" s="1"/>
  <c r="M2137" i="1"/>
  <c r="M2132" i="1" s="1"/>
  <c r="K2523" i="1"/>
  <c r="K1934" i="1"/>
  <c r="K901" i="1"/>
  <c r="K2757" i="1"/>
  <c r="M1417" i="1"/>
  <c r="M1413" i="1" s="1"/>
  <c r="K2126" i="1"/>
  <c r="K2401" i="1"/>
  <c r="M2005" i="1"/>
  <c r="M2001" i="1" s="1"/>
  <c r="M845" i="1"/>
  <c r="K1345" i="1"/>
  <c r="M2788" i="1"/>
  <c r="K1791" i="1"/>
  <c r="K2094" i="1"/>
  <c r="M2388" i="1"/>
  <c r="M2384" i="1" s="1"/>
  <c r="M2227" i="1"/>
  <c r="M2223" i="1" s="1"/>
  <c r="K2072" i="1"/>
  <c r="K2339" i="1"/>
  <c r="K1619" i="1"/>
  <c r="M1920" i="1"/>
  <c r="M1916" i="1" s="1"/>
  <c r="M1760" i="1"/>
  <c r="M1756" i="1" s="1"/>
  <c r="M1271" i="1"/>
  <c r="M1267" i="1" s="1"/>
  <c r="K1357" i="1"/>
  <c r="K1303" i="1"/>
  <c r="K1552" i="1"/>
  <c r="K2396" i="1"/>
  <c r="K1898" i="1"/>
  <c r="K1910" i="1"/>
  <c r="K2235" i="1"/>
  <c r="K92" i="1"/>
  <c r="M2370" i="1"/>
  <c r="M2366" i="1" s="1"/>
  <c r="K2773" i="1"/>
  <c r="K2118" i="1"/>
  <c r="K1922" i="1"/>
  <c r="K1982" i="1"/>
  <c r="K2196" i="1"/>
  <c r="K185" i="1"/>
  <c r="K2031" i="1"/>
  <c r="M1648" i="1"/>
  <c r="M1639" i="1" s="1"/>
  <c r="M2358" i="1"/>
  <c r="M2353" i="1" s="1"/>
  <c r="K132" i="1"/>
  <c r="M1323" i="1"/>
  <c r="M1319" i="1" s="1"/>
  <c r="M1717" i="1"/>
  <c r="M1708" i="1" s="1"/>
  <c r="K2297" i="1"/>
  <c r="M2319" i="1"/>
  <c r="M2316" i="1" s="1"/>
  <c r="K1339" i="1"/>
  <c r="K616" i="1"/>
  <c r="K1589" i="1"/>
  <c r="M2376" i="1"/>
  <c r="M2372" i="1" s="1"/>
  <c r="K1190" i="1"/>
  <c r="M1074" i="1"/>
  <c r="M1066" i="1" s="1"/>
  <c r="K2139" i="1"/>
  <c r="K2291" i="1"/>
  <c r="M1637" i="1"/>
  <c r="M1628" i="1" s="1"/>
  <c r="K1490" i="1"/>
  <c r="K1599" i="1"/>
  <c r="M2221" i="1"/>
  <c r="M2217" i="1" s="1"/>
  <c r="K2217" i="1"/>
  <c r="M2638" i="1"/>
  <c r="K2345" i="1"/>
  <c r="M1488" i="1"/>
  <c r="M1481" i="1" s="1"/>
  <c r="K1406" i="1"/>
  <c r="M2806" i="1"/>
  <c r="M1878" i="1"/>
  <c r="M1871" i="1" s="1"/>
  <c r="K2390" i="1"/>
  <c r="M1587" i="1"/>
  <c r="M1580" i="1" s="1"/>
  <c r="M2188" i="1"/>
  <c r="M2184" i="1" s="1"/>
  <c r="M2413" i="1"/>
  <c r="M2407" i="1" s="1"/>
  <c r="K2508" i="1"/>
  <c r="K2529" i="1"/>
  <c r="K80" i="1"/>
  <c r="K194" i="1"/>
  <c r="K993" i="1"/>
  <c r="M2755" i="1"/>
  <c r="M2751" i="1" s="1"/>
  <c r="K1810" i="1"/>
  <c r="K706" i="1"/>
  <c r="M1535" i="1"/>
  <c r="M1526" i="1" s="1"/>
  <c r="K1363" i="1"/>
  <c r="M2330" i="1"/>
  <c r="M2321" i="1" s="1"/>
  <c r="K687" i="1"/>
  <c r="K1327" i="1"/>
  <c r="K2597" i="1"/>
  <c r="K2678" i="1"/>
  <c r="K1886" i="1"/>
  <c r="K1798" i="1"/>
  <c r="M2562" i="1"/>
  <c r="M1694" i="1"/>
  <c r="M1686" i="1" s="1"/>
  <c r="M977" i="1"/>
  <c r="K1509" i="1"/>
  <c r="K2733" i="1"/>
  <c r="K1076" i="1"/>
  <c r="K1245" i="1"/>
  <c r="M225" i="1"/>
  <c r="M220" i="1" s="1"/>
  <c r="K220" i="1"/>
  <c r="K1369" i="1"/>
  <c r="K1730" i="1"/>
  <c r="K2229" i="1"/>
  <c r="M1017" i="1"/>
  <c r="K1375" i="1"/>
  <c r="M857" i="1"/>
  <c r="M853" i="1" s="1"/>
  <c r="K853" i="1"/>
  <c r="K1940" i="1"/>
  <c r="K977" i="1"/>
  <c r="K1904" i="1"/>
  <c r="K2415" i="1"/>
  <c r="M2423" i="1"/>
  <c r="M2415" i="1" s="1"/>
  <c r="K2305" i="1"/>
  <c r="M2314" i="1"/>
  <c r="M2305" i="1" s="1"/>
  <c r="M1313" i="1"/>
  <c r="M1309" i="1" s="1"/>
  <c r="K1238" i="1"/>
  <c r="K625" i="1"/>
  <c r="K1562" i="1"/>
  <c r="M1569" i="1"/>
  <c r="M1562" i="1" s="1"/>
  <c r="M1443" i="1"/>
  <c r="M1435" i="1" s="1"/>
  <c r="K1820" i="1"/>
  <c r="M1544" i="1"/>
  <c r="M1537" i="1" s="1"/>
  <c r="K2165" i="1"/>
  <c r="K16" i="1"/>
  <c r="K6" i="1"/>
  <c r="M2070" i="1"/>
  <c r="M2062" i="1" s="1"/>
  <c r="K2062" i="1"/>
  <c r="K2564" i="1"/>
  <c r="M147" i="1"/>
  <c r="M139" i="1" s="1"/>
  <c r="K139" i="1"/>
  <c r="K2670" i="1"/>
  <c r="K1700" i="1"/>
  <c r="M2506" i="1"/>
  <c r="M2494" i="1" s="1"/>
  <c r="K936" i="1"/>
  <c r="M944" i="1"/>
  <c r="M1060" i="1"/>
  <c r="M1054" i="1" s="1"/>
  <c r="M1684" i="1"/>
  <c r="M1679" i="1" s="1"/>
  <c r="K2250" i="1"/>
  <c r="M2258" i="1"/>
  <c r="M2250" i="1" s="1"/>
  <c r="K1736" i="1"/>
  <c r="M1743" i="1"/>
  <c r="M1736" i="1" s="1"/>
  <c r="M796" i="1"/>
  <c r="L826" i="1" s="1"/>
  <c r="M826" i="1" s="1"/>
  <c r="K790" i="1"/>
  <c r="M1144" i="1"/>
  <c r="M1129" i="1" s="1"/>
  <c r="K2664" i="1"/>
  <c r="M2668" i="1"/>
  <c r="M2664" i="1" s="1"/>
  <c r="M1507" i="1"/>
  <c r="M1501" i="1" s="1"/>
  <c r="K1501" i="1"/>
  <c r="M1974" i="1"/>
  <c r="M1970" i="1" s="1"/>
  <c r="K1970" i="1"/>
  <c r="M42" i="1"/>
  <c r="M33" i="1" s="1"/>
  <c r="K33" i="1"/>
  <c r="K2241" i="1"/>
  <c r="M2248" i="1"/>
  <c r="M2241" i="1" s="1"/>
  <c r="M1666" i="1"/>
  <c r="M1662" i="1" s="1"/>
  <c r="K1662" i="1"/>
  <c r="K1745" i="1"/>
  <c r="M1754" i="1"/>
  <c r="M1745" i="1" s="1"/>
  <c r="M2731" i="1"/>
  <c r="M2723" i="1" s="1"/>
  <c r="K2723" i="1"/>
  <c r="M2163" i="1"/>
  <c r="M2157" i="1" s="1"/>
  <c r="K2157" i="1"/>
  <c r="M1190" i="1"/>
  <c r="M2114" i="1"/>
  <c r="M2106" i="1" s="1"/>
  <c r="K2106" i="1"/>
  <c r="K2686" i="1"/>
  <c r="M2702" i="1"/>
  <c r="M2686" i="1" s="1"/>
  <c r="M2267" i="1"/>
  <c r="M2260" i="1" s="1"/>
  <c r="K2260" i="1"/>
  <c r="M2211" i="1"/>
  <c r="M6" i="1"/>
  <c r="M642" i="1"/>
  <c r="K635" i="1"/>
  <c r="K149" i="1"/>
  <c r="M155" i="1"/>
  <c r="M149" i="1" s="1"/>
  <c r="M651" i="1"/>
  <c r="K644" i="1"/>
  <c r="K2019" i="1"/>
  <c r="M2023" i="1"/>
  <c r="M2019" i="1" s="1"/>
  <c r="K2574" i="1"/>
  <c r="M2584" i="1"/>
  <c r="M2574" i="1" s="1"/>
  <c r="K2645" i="1"/>
  <c r="M2662" i="1"/>
  <c r="M2645" i="1" s="1"/>
  <c r="M781" i="1"/>
  <c r="K764" i="1"/>
  <c r="M1896" i="1"/>
  <c r="M1892" i="1" s="1"/>
  <c r="K1892" i="1"/>
  <c r="M78" i="1"/>
  <c r="M44" i="1" s="1"/>
  <c r="K44" i="1"/>
  <c r="K1419" i="1"/>
  <c r="M1423" i="1"/>
  <c r="M1419" i="1" s="1"/>
  <c r="M1700" i="1"/>
  <c r="M1789" i="1"/>
  <c r="M1780" i="1" s="1"/>
  <c r="K1780" i="1"/>
  <c r="K1843" i="1"/>
  <c r="M1853" i="1"/>
  <c r="M1843" i="1" s="1"/>
  <c r="M130" i="1"/>
  <c r="M122" i="1" s="1"/>
  <c r="K122" i="1"/>
  <c r="M1402" i="1"/>
  <c r="M1393" i="1" s="1"/>
  <c r="K1393" i="1"/>
  <c r="M1869" i="1"/>
  <c r="M1861" i="1" s="1"/>
  <c r="K1861" i="1"/>
  <c r="M252" i="1"/>
  <c r="M249" i="1" s="1"/>
  <c r="K249" i="1"/>
  <c r="K667" i="1"/>
  <c r="M674" i="1"/>
  <c r="M667" i="1" s="1"/>
  <c r="M706" i="1"/>
  <c r="K2269" i="1"/>
  <c r="M2277" i="1"/>
  <c r="M2269" i="1" s="1"/>
  <c r="K25" i="1"/>
  <c r="M31" i="1"/>
  <c r="M178" i="1"/>
  <c r="M172" i="1" s="1"/>
  <c r="K172" i="1"/>
  <c r="M1552" i="1"/>
  <c r="K1463" i="1"/>
  <c r="M1473" i="1"/>
  <c r="M1463" i="1" s="1"/>
  <c r="M2060" i="1"/>
  <c r="K2047" i="1"/>
  <c r="M2492" i="1"/>
  <c r="M1677" i="1"/>
  <c r="M1668" i="1" s="1"/>
  <c r="K1668" i="1"/>
  <c r="M1730" i="1"/>
  <c r="L2452" i="1" l="1"/>
  <c r="L2287" i="1"/>
  <c r="L1052" i="1"/>
  <c r="L786" i="1"/>
  <c r="L681" i="1" s="1"/>
  <c r="L612" i="1"/>
  <c r="M612" i="1" s="1"/>
  <c r="M256" i="1" s="1"/>
  <c r="L2541" i="1"/>
  <c r="L973" i="1"/>
  <c r="L890" i="1"/>
  <c r="M25" i="1"/>
  <c r="L254" i="1"/>
  <c r="M839" i="1"/>
  <c r="M2835" i="1"/>
  <c r="L2840" i="1"/>
  <c r="M2840" i="1" s="1"/>
  <c r="L2841" i="1" s="1"/>
  <c r="L2812" i="1" s="1"/>
  <c r="M2794" i="1"/>
  <c r="L2808" i="1"/>
  <c r="M2808" i="1" s="1"/>
  <c r="M2792" i="1" s="1"/>
  <c r="M936" i="1"/>
  <c r="M764" i="1"/>
  <c r="M635" i="1"/>
  <c r="M1009" i="1"/>
  <c r="L2621" i="1"/>
  <c r="M2621" i="1" s="1"/>
  <c r="M2543" i="1" s="1"/>
  <c r="M2625" i="1"/>
  <c r="L2740" i="1"/>
  <c r="M2784" i="1"/>
  <c r="L2790" i="1"/>
  <c r="M2790" i="1" s="1"/>
  <c r="M2742" i="1" s="1"/>
  <c r="M2801" i="1"/>
  <c r="L918" i="1"/>
  <c r="M918" i="1" s="1"/>
  <c r="M892" i="1" s="1"/>
  <c r="L1146" i="1"/>
  <c r="L1127" i="1"/>
  <c r="L1064" i="1" s="1"/>
  <c r="L1719" i="1"/>
  <c r="M1719" i="1" s="1"/>
  <c r="M1698" i="1" s="1"/>
  <c r="L2202" i="1"/>
  <c r="M2202" i="1" s="1"/>
  <c r="M2176" i="1" s="1"/>
  <c r="M2545" i="1"/>
  <c r="L1431" i="1"/>
  <c r="L1182" i="1" s="1"/>
  <c r="M2452" i="1"/>
  <c r="M2289" i="1" s="1"/>
  <c r="L2043" i="1"/>
  <c r="L2174" i="1"/>
  <c r="M2047" i="1"/>
  <c r="M790" i="1"/>
  <c r="L1696" i="1"/>
  <c r="M2478" i="1"/>
  <c r="L1548" i="1"/>
  <c r="L1129" i="1"/>
  <c r="M644" i="1"/>
  <c r="L256" i="1" l="1"/>
  <c r="M2841" i="1"/>
  <c r="M2812" i="1" s="1"/>
  <c r="L892" i="1"/>
  <c r="L1698" i="1"/>
  <c r="L2543" i="1"/>
  <c r="M1127" i="1"/>
  <c r="M1064" i="1" s="1"/>
  <c r="L2176" i="1"/>
  <c r="L2289" i="1"/>
  <c r="L2742" i="1"/>
  <c r="L2792" i="1"/>
  <c r="M786" i="1"/>
  <c r="M681" i="1" s="1"/>
  <c r="M1431" i="1"/>
  <c r="M1052" i="1"/>
  <c r="M975" i="1" s="1"/>
  <c r="L975" i="1"/>
  <c r="L830" i="1"/>
  <c r="M890" i="1"/>
  <c r="M2740" i="1"/>
  <c r="M2623" i="1" s="1"/>
  <c r="L2623" i="1"/>
  <c r="L1433" i="1"/>
  <c r="M1548" i="1"/>
  <c r="M1433" i="1" s="1"/>
  <c r="M2174" i="1"/>
  <c r="M2045" i="1" s="1"/>
  <c r="L2045" i="1"/>
  <c r="L1550" i="1"/>
  <c r="M1696" i="1"/>
  <c r="M1550" i="1" s="1"/>
  <c r="L788" i="1"/>
  <c r="M788" i="1"/>
  <c r="L2209" i="1"/>
  <c r="M2287" i="1"/>
  <c r="M2209" i="1" s="1"/>
  <c r="L4" i="1"/>
  <c r="M254" i="1"/>
  <c r="L924" i="1"/>
  <c r="M973" i="1"/>
  <c r="M2043" i="1"/>
  <c r="L1728" i="1"/>
  <c r="L2207" i="1" l="1"/>
  <c r="L1724" i="1"/>
  <c r="M1182" i="1"/>
  <c r="M4" i="1"/>
  <c r="L920" i="1"/>
  <c r="M830" i="1"/>
  <c r="M1728" i="1"/>
  <c r="M924" i="1"/>
  <c r="L1062" i="1"/>
  <c r="M920" i="1" l="1"/>
  <c r="L828" i="1"/>
  <c r="M1062" i="1"/>
  <c r="L922" i="1"/>
  <c r="M2207" i="1"/>
  <c r="M1726" i="1" s="1"/>
  <c r="L1726" i="1"/>
  <c r="M1724" i="1"/>
  <c r="L1180" i="1"/>
  <c r="L2454" i="1" l="1"/>
  <c r="M828" i="1"/>
  <c r="M1180" i="1"/>
  <c r="M922" i="1"/>
  <c r="L1178" i="1" l="1"/>
  <c r="M2454" i="1"/>
  <c r="M1178" i="1" l="1"/>
  <c r="L2476" i="1"/>
  <c r="M2541" i="1"/>
  <c r="L2810" i="1" s="1"/>
  <c r="M2476" i="1" l="1"/>
  <c r="M2810" i="1"/>
  <c r="L2474" i="1"/>
  <c r="M2474" i="1" l="1"/>
  <c r="L679" i="1"/>
  <c r="L614" i="1" s="1"/>
  <c r="M679" i="1" l="1"/>
  <c r="M614" i="1" s="1"/>
  <c r="L2842" i="1" s="1"/>
  <c r="M2842" i="1" s="1"/>
</calcChain>
</file>

<file path=xl/sharedStrings.xml><?xml version="1.0" encoding="utf-8"?>
<sst xmlns="http://schemas.openxmlformats.org/spreadsheetml/2006/main" count="3679" uniqueCount="1623">
  <si>
    <t/>
  </si>
  <si>
    <t>Presupuesto</t>
  </si>
  <si>
    <t>Código</t>
  </si>
  <si>
    <t>Nat</t>
  </si>
  <si>
    <t>Ud</t>
  </si>
  <si>
    <t>Resumen</t>
  </si>
  <si>
    <t>Comentario</t>
  </si>
  <si>
    <t>N</t>
  </si>
  <si>
    <t>Longitud</t>
  </si>
  <si>
    <t>Anchura</t>
  </si>
  <si>
    <t>Altura</t>
  </si>
  <si>
    <t>Parcial</t>
  </si>
  <si>
    <t>CanPres</t>
  </si>
  <si>
    <t>PrPres</t>
  </si>
  <si>
    <t>ImpPres</t>
  </si>
  <si>
    <t xml:space="preserve">01           </t>
  </si>
  <si>
    <t>Capítulo</t>
  </si>
  <si>
    <t>DEMOLICIONES Y ACTUACIONES PREVIAS</t>
  </si>
  <si>
    <t xml:space="preserve">01.01        </t>
  </si>
  <si>
    <t>Partida</t>
  </si>
  <si>
    <t>m2</t>
  </si>
  <si>
    <t>DEMOLICIÓN DE MURO DE LADRILLO 1/2´</t>
  </si>
  <si>
    <t>Demolición de muros de ladrillo 1/2´ en divisiones interiores, por medios manuales incluso revestimientos, remate superior en petos, y p.p. de levantamiento previo de carpinterías de cualquier tipo,  limpieza y retirada de escombros  a contenedor y p.p. de medios auxiliares. Totalmente terminado según Memoria, Pliego de Condiciones y Planos.
-  Medición: Superficie según planos, sin deducción de huecos</t>
  </si>
  <si>
    <t>Sotano</t>
  </si>
  <si>
    <t>PB</t>
  </si>
  <si>
    <t>Entreplanta</t>
  </si>
  <si>
    <t>P1</t>
  </si>
  <si>
    <t>P2</t>
  </si>
  <si>
    <t>P3</t>
  </si>
  <si>
    <t>01.01</t>
  </si>
  <si>
    <t xml:space="preserve">01.02        </t>
  </si>
  <si>
    <t>DEMOLICION RECUBRIEMIENTO PILARES</t>
  </si>
  <si>
    <t>Demolición de recubrimiento de yeso en columnas estructurales existentes, mediante picado manual/controlado, hasta descubrir el elemento original para acabado aparente. Incluye protección de áreas contiguas, acopio y retiro de escombro, limpieza final y preparación de superficie.</t>
  </si>
  <si>
    <t>Sótano</t>
  </si>
  <si>
    <t>01.02</t>
  </si>
  <si>
    <t xml:space="preserve">01.04        </t>
  </si>
  <si>
    <t>u</t>
  </si>
  <si>
    <t>DESMONTAJE APARATOS SANITARIOS</t>
  </si>
  <si>
    <t>Levantado de aparato sanitario, accesorios e instalación correspondiente, por medios manuales, incluso traslado y acopio de material recuperable, retirada de escombros a pie de carga y p.p. de costes indirectos.</t>
  </si>
  <si>
    <t>01.04</t>
  </si>
  <si>
    <t xml:space="preserve">01.05        </t>
  </si>
  <si>
    <t>DEMOLICION DE LOSA</t>
  </si>
  <si>
    <t>Demolición de losa de hormigón armada de 30cm de espesor con compresor, para hueco de escalera y ascensor, incluso limpieza y retirada de escombros a pie de carga sin transporte al vertedero y con p.p. de medios auxiliares.</t>
  </si>
  <si>
    <t>Escalera Sotano</t>
  </si>
  <si>
    <t>Escalera PB</t>
  </si>
  <si>
    <t>Escalera Entreplanta</t>
  </si>
  <si>
    <t>Escalera P1</t>
  </si>
  <si>
    <t>Escalera P2</t>
  </si>
  <si>
    <t>Escalera P3</t>
  </si>
  <si>
    <t>Ascensor</t>
  </si>
  <si>
    <t>01.05</t>
  </si>
  <si>
    <t xml:space="preserve">01.06        </t>
  </si>
  <si>
    <t>LEVANTADO PAVIMENTO</t>
  </si>
  <si>
    <t>Levantamiento de pavimento laminado existente, mediante desmontaje manual, retirada de rastreles y elementos auxiliares si los hubiera, limpieza del soporte base, y carga, transporte y gestión de residuos conforme a normativa vigente, dejando la superficie lista para la ejecución del nuevo pavimento.</t>
  </si>
  <si>
    <t>SÓTANO</t>
  </si>
  <si>
    <t>Archivo 1</t>
  </si>
  <si>
    <t>Archivo 2</t>
  </si>
  <si>
    <t>Archivo 3</t>
  </si>
  <si>
    <t>Archivo 4</t>
  </si>
  <si>
    <t>Vestíbulo</t>
  </si>
  <si>
    <t>Reprografia</t>
  </si>
  <si>
    <t>Vestuario</t>
  </si>
  <si>
    <t>Vestíbulo 2</t>
  </si>
  <si>
    <t>ENTREPLANTA</t>
  </si>
  <si>
    <t>Oficina</t>
  </si>
  <si>
    <t>Despacho 1</t>
  </si>
  <si>
    <t>Despacho 2</t>
  </si>
  <si>
    <t>Sala de formación 1</t>
  </si>
  <si>
    <t>Sala de formación 2</t>
  </si>
  <si>
    <t>Sala de formación 3</t>
  </si>
  <si>
    <t>Sala de formación 4</t>
  </si>
  <si>
    <t>Almacén 1</t>
  </si>
  <si>
    <t>Almacén 2</t>
  </si>
  <si>
    <t>C. Informático</t>
  </si>
  <si>
    <t>Sala R. 1</t>
  </si>
  <si>
    <t>Sala R. 2</t>
  </si>
  <si>
    <t>Sala R. 3</t>
  </si>
  <si>
    <t>Despacho</t>
  </si>
  <si>
    <t>Cuarto informático</t>
  </si>
  <si>
    <t>01.06</t>
  </si>
  <si>
    <t xml:space="preserve">01.07        </t>
  </si>
  <si>
    <t>LEVANTADO DE ALICATADO</t>
  </si>
  <si>
    <t>Levantado de revestimiento cerámico (alicatado) existente, mediante demolición manual, incluyendo retirada de piezas cerámicas, restos de mortero de agarre, limpieza del paramento, y carga, transporte y gestión de residuos conforme a normativa vigente, dejando la superficie preparada para la posterior colocación del nuevo revestimiento.</t>
  </si>
  <si>
    <t>Aseos</t>
  </si>
  <si>
    <t>01.07</t>
  </si>
  <si>
    <t xml:space="preserve">01.08        </t>
  </si>
  <si>
    <t>LEVANTADO DE SUELOS CERAMICOS</t>
  </si>
  <si>
    <t>Levantamiento de suelo cerámico existente, mediante demolición manual del pavimento y del mortero de agarre, retirada de escombros, limpieza del soporte base, y carga, transporte y gestión de residuos conforme a normativa vigente, dejando la superficie en condiciones para la posterior colocación del nuevo pavimento.</t>
  </si>
  <si>
    <t>Ascensores</t>
  </si>
  <si>
    <t>Vestibulo escalera</t>
  </si>
  <si>
    <t>Cuarto eléctrico</t>
  </si>
  <si>
    <t>Escalera</t>
  </si>
  <si>
    <t>Acceso</t>
  </si>
  <si>
    <t>Atención al público</t>
  </si>
  <si>
    <t>Recepción</t>
  </si>
  <si>
    <t>Almacén</t>
  </si>
  <si>
    <t>Área de trabajo 1</t>
  </si>
  <si>
    <t>Área de trabajo 2</t>
  </si>
  <si>
    <t>Cuarto técnico</t>
  </si>
  <si>
    <t>01.08</t>
  </si>
  <si>
    <t xml:space="preserve">01.09        </t>
  </si>
  <si>
    <t>DEMOLICION FALSOS TECHOS</t>
  </si>
  <si>
    <t>Desmontaje de falso techo registrable existente, compuesto por placas modulares de yeso/mineral y perfilería metálica vista, incluyendo retirada completa de placas y estructura, acopio de material y limpieza de la zona de trabajo.</t>
  </si>
  <si>
    <t>01.09</t>
  </si>
  <si>
    <t xml:space="preserve">01.10        </t>
  </si>
  <si>
    <t>DEMOLICION TABIQUE CARTON YESO</t>
  </si>
  <si>
    <t>Demolición de tabiqueria de paneles de cartón yeso incluso estructura autoportante con medios manuales asi como puertas de paso existentes en las mismas, incluso p.p. de instalaciones existentes, incluso p.p. de medios auxiliares, carga manual, transporte de material sobrante a vertedero y canon de vertido. Medida la superficie ejecutada.</t>
  </si>
  <si>
    <t>01.10</t>
  </si>
  <si>
    <t xml:space="preserve">01.11        </t>
  </si>
  <si>
    <t>DESMONTAJE DE INSTALACION ELECTRICA</t>
  </si>
  <si>
    <t>Desmontaje y retirada de la instalación eléctrica existente, incluyendo cableado, mecanismos, luminarias, cuadros y demás elementos visibles u ocultos, dejándolos fuera de servicio. Incluye carga, transporte y gestión de residuos conforme a la normativa vigente, así como la protección de los elementos que deban conservarse.</t>
  </si>
  <si>
    <t>01.11</t>
  </si>
  <si>
    <t xml:space="preserve">01.12        </t>
  </si>
  <si>
    <t>DESMONTAJE DE INSTALACION DE FONTANERIA</t>
  </si>
  <si>
    <t>Desmontaje y retirada de la instalación de fontanería existente, incluyendo tuberías de agua fría y caliente, desagües, sanitarios, griferías y accesorios. Incluye anulación segura de tomas, retirada de materiales, carga, transporte y gestión de residuos según normativa aplicable.</t>
  </si>
  <si>
    <t>01.12</t>
  </si>
  <si>
    <t xml:space="preserve">01.13        </t>
  </si>
  <si>
    <t>DESMONTAJE DE INSTALACION DE CLIMA</t>
  </si>
  <si>
    <t>Desmontaje y retirada de la instalación de climatización existente, incluyendo equipos interiores y exteriores, conductos, tuberías frigoríficas, desagües, aislamientos y elementos auxiliares. Incluye recuperación de gases refrigerantes si procede, carga, transporte y gestión de residuos conforme a la normativa medioambiental vigente.</t>
  </si>
  <si>
    <t>01.13</t>
  </si>
  <si>
    <t xml:space="preserve">01.14        </t>
  </si>
  <si>
    <t>LIMPIEZA Y GESTION DE RESIDUOS</t>
  </si>
  <si>
    <t>Limpieza general de la obra durante y al finalizar los trabajos, incluyendo retirada de escombros, restos de materiales, envases y residuos generados. Incluye clasificación, carga, transporte y gestión de residuos en vertedero o gestor autorizado, conforme a la normativa medioambiental y municipal vigente, dejando las zonas de trabajo limpias y aptas para su uso.</t>
  </si>
  <si>
    <t>Lote</t>
  </si>
  <si>
    <t>01.14</t>
  </si>
  <si>
    <t xml:space="preserve">01.15        </t>
  </si>
  <si>
    <t>pa</t>
  </si>
  <si>
    <t>DEMOLICION BANCO BAJO VENTANA</t>
  </si>
  <si>
    <t>Demolición y retirada del banco fijo existente bajo ventana, en pladur, incluyendo medios auxiliares necesarios, corte, desmontaje y retirada de todos sus elementos. Incluye carga, transporte y gestión de los residuos generados conforme a la normativa vigente, así como el saneado y limpieza de los paramentos y pavimento afectados, dejándolos preparados para posteriores trabajos.</t>
  </si>
  <si>
    <t>01.15</t>
  </si>
  <si>
    <t xml:space="preserve">01.16        </t>
  </si>
  <si>
    <t>m</t>
  </si>
  <si>
    <t>DESMONTAJE DE BARANDILLA ESCALERA</t>
  </si>
  <si>
    <t>Desmontaje y retirada de la barandilla existente en escalera, incluyendo pasamanos, montantes, anclajes y elementos de fijación, cualquiera que sea su material. Incluye medios auxiliares, corte, desmontaje, retirada de materiales, carga, transporte y gestión de residuos conforme a la normativa vigente, dejando los paramentos y peldaños afectados en correcto estado para la ejecución de los trabajos posteriores.</t>
  </si>
  <si>
    <t>01.16</t>
  </si>
  <si>
    <t xml:space="preserve">01.17        </t>
  </si>
  <si>
    <t>DESMONTAJE DE LUMINARIAS</t>
  </si>
  <si>
    <t>Desmontaje y retirada de las luminarias existentes, incluyendo desconexión eléctrica, desmontaje de equipos, soportes y accesorios, dejando las instalaciones fuera de servicio de forma segura. Incluye medios auxiliares, carga, transporte y gestión de residuos conforme a la normativa vigente, así como la protección de los elementos que deban conservarse.</t>
  </si>
  <si>
    <t>01.17</t>
  </si>
  <si>
    <t xml:space="preserve">01.18        </t>
  </si>
  <si>
    <t>DEMOLICION MAMPARAS DE VIDRIO</t>
  </si>
  <si>
    <t>Desmontaje y retirada de las mamparas de vidrio existentes, incluyendo hojas, perfilería, herrajes, anclajes y elementos de fijación, con las protecciones necesarias para evitar daños y garantizar la seguridad durante los trabajos. Incluye medios auxiliares, carga, transporte y gestión de residuos conforme a la normativa vigente, dejando los paramentos y pavimentos afectados en correcto estado para los trabajos posteriores.</t>
  </si>
  <si>
    <t>01.18</t>
  </si>
  <si>
    <t xml:space="preserve">01.19        </t>
  </si>
  <si>
    <t>DEMOLICION ESCALERA</t>
  </si>
  <si>
    <t>Demolición y retirada de la escalera existente, incluyendo peldaños, zancas, rellenos, barandillas asociadas y elementos estructurales auxiliares, cualquiera que sea su material. Incluye medios auxiliares, apuntalamientos provisionales si fueran necesarios, corte, desmontaje, carga, transporte y gestión de los residuos generados conforme a la normativa vigente, dejando los forjados, paramentos y zonas afectadas en condiciones adecuadas para la ejecución de los trabajos posteriores.</t>
  </si>
  <si>
    <t>01.19</t>
  </si>
  <si>
    <t xml:space="preserve">01.20        </t>
  </si>
  <si>
    <t>DEMOLICION RAMPA</t>
  </si>
  <si>
    <t>Demolición y retirada de la rampa existente, incluyendo pavimento, base, estructura portante y elementos auxiliares, cualquiera que sea su material. Incluye medios auxiliares, corte, desmontaje, carga, transporte y gestión de los residuos generados conforme a la normativa vigente, así como el saneado y limpieza de las superficies y paramentos afectados, dejándolos preparados para la ejecución de los trabajos posteriores.</t>
  </si>
  <si>
    <t>01.20</t>
  </si>
  <si>
    <t xml:space="preserve">01.21        </t>
  </si>
  <si>
    <t>Suelo fachada</t>
  </si>
  <si>
    <t>01.21</t>
  </si>
  <si>
    <t xml:space="preserve">01.22        </t>
  </si>
  <si>
    <t>DEMOLICION FACHADA</t>
  </si>
  <si>
    <t>Demolición de fachada metálica y acristalada existente, mediante desmontaje controlado de paneles de vidrio, perfilería, marcos, sellados y elementos de fijación, incluyendo apuntalamiento mediante puntales telescópicos para asegurar la estabilidad de dinteles, cargaderos y paramentos adyacentes durante la operación. Incluye clasificación en obra, carga y transporte para gestión de residuos y reciclaje conforme normativa ambiental vigente, así como empleo de EPIs, señalización, medios auxiliares y mano de obra especializada.</t>
  </si>
  <si>
    <t>Fachada principal</t>
  </si>
  <si>
    <t>01.22</t>
  </si>
  <si>
    <t xml:space="preserve">01.23        </t>
  </si>
  <si>
    <t>Formación de hueco en forjado para tragaluz, con corte y demolición parcial del forjado existente, delimitación y saneado de bordes, retirada y carga de residuos a contenedor, medios auxiliares y medidas de seguridad, dejando el hueco listo para la instalación posterior del vidrio armado.</t>
  </si>
  <si>
    <t>01.23</t>
  </si>
  <si>
    <t xml:space="preserve">01.24        </t>
  </si>
  <si>
    <t>DEMOLICION DE MURO DE LADRILLO 1´</t>
  </si>
  <si>
    <t>Demolición de muros de ladrillo 1´ en divisiones interiores, por medios manuales incluso revestimientos, remate superior en petos, y p.p. de levantamiento previo de carpinterías de cualquier tipo,  limpieza y retirada de escombros  a contenedor y p.p. de medios auxiliares. Totalmente terminado según Memoria, Pliego de Condiciones y Planos.
-  Medición: Superficie según planos, sin deducción de huecos</t>
  </si>
  <si>
    <t>01.24</t>
  </si>
  <si>
    <t xml:space="preserve">01.25        </t>
  </si>
  <si>
    <t>LEVANTADO DE TRASDOSADOS</t>
  </si>
  <si>
    <t>Levantado de trasdosado existente en tabiques de cartón de yeso decorativo, mediante demolición manual, incluyendo retirada de piezas, restos de mortero de agarre, limpieza del paramento, y carga, transporte y gestión de residuos conforme a normativa vigente, dejando la superficie preparada para la posterior colocación del nuevo revestimiento.</t>
  </si>
  <si>
    <t>01.25</t>
  </si>
  <si>
    <t xml:space="preserve">01.26        </t>
  </si>
  <si>
    <t>DEMOLICION DE TABIQUE MOVIL</t>
  </si>
  <si>
    <t>01.26</t>
  </si>
  <si>
    <t>01.27</t>
  </si>
  <si>
    <t>LEVANTADO DE FORRO DE MADERA</t>
  </si>
  <si>
    <t>Levantado de madera, mediante demolición manual, incluyendo retirada de piezas, restos de agarre, limpieza del paramento, y carga, transporte y gestión de residuos conforme a normativa vigente, dejando la superficie preparada para la posterior colocación del nuevo revestimiento.</t>
  </si>
  <si>
    <t>01.28</t>
  </si>
  <si>
    <t>PROTECCIÓN ZONAS COMUNES</t>
  </si>
  <si>
    <t>Protección de los ascensor o montacargas durante el desarrollo de la obra, mediante elementos adecuados para el detino previsto o demanda de la propiedad, reponiendo dichas protecciones si fuera necesario, incluso desmontaje y retirada a la finalización de la obra.</t>
  </si>
  <si>
    <t>total</t>
  </si>
  <si>
    <t>01.29</t>
  </si>
  <si>
    <t>INSTALACON PROVISIONAL DE ILUMINACIÓN Y/O FUERZA</t>
  </si>
  <si>
    <t>Instalación de iluminación portátil y cuadro eléctrico de obra, incluso p.p. De medios auxiliares y pequeño material</t>
  </si>
  <si>
    <t>01</t>
  </si>
  <si>
    <t xml:space="preserve">02           </t>
  </si>
  <si>
    <t>ESTRUCTURAS</t>
  </si>
  <si>
    <t>ESTRUCTURAS DE HORMIGÓN</t>
  </si>
  <si>
    <t>medidas en m.</t>
  </si>
  <si>
    <t>Forjado chapa colaborante 40+50</t>
  </si>
  <si>
    <r>
      <t>m</t>
    </r>
    <r>
      <rPr>
        <b/>
        <vertAlign val="superscript"/>
        <sz val="8"/>
        <rFont val="Aptos Narrow"/>
        <family val="2"/>
        <scheme val="minor"/>
      </rPr>
      <t>2</t>
    </r>
  </si>
  <si>
    <r>
      <t>€/m</t>
    </r>
    <r>
      <rPr>
        <vertAlign val="superscript"/>
        <sz val="8"/>
        <rFont val="Aptos Narrow"/>
        <family val="2"/>
        <scheme val="minor"/>
      </rPr>
      <t>2</t>
    </r>
  </si>
  <si>
    <t>Forjado compuesto por chapa de acero tipo COFRASTRA 40 de ARVAL de espesor 0,75mm y una losa de hormigón colaborante de espesor medio igual a 4+5cm, de hormigón HA-25 N/mm2, Tmáx.20 mm., consistencia blanda, elaborado en central, i/armadura (1,70 kg/m2) y apeos, terminado. Conforme a Código Estructural y CTE DB-SE-A. Materiales con marcado CE y DdP (Declaración de prestaciones) según Reglamento europeo (UE) 305/2011</t>
  </si>
  <si>
    <t>HA-25/B/20/XC2</t>
  </si>
  <si>
    <t>Nº</t>
  </si>
  <si>
    <t>S</t>
  </si>
  <si>
    <t>cuantía</t>
  </si>
  <si>
    <t>kg/m2</t>
  </si>
  <si>
    <t>kg</t>
  </si>
  <si>
    <r>
      <rPr>
        <b/>
        <sz val="8"/>
        <rFont val="Aptos Narrow"/>
        <family val="2"/>
        <scheme val="minor"/>
      </rPr>
      <t>FORJADO ENTREPLANTA</t>
    </r>
    <r>
      <rPr>
        <sz val="8"/>
        <rFont val="Aptos Narrow"/>
        <family val="2"/>
        <scheme val="minor"/>
      </rPr>
      <t xml:space="preserve"> (DESPACHO VOLADO)</t>
    </r>
  </si>
  <si>
    <t>m3</t>
  </si>
  <si>
    <t>Losa inclinada (encofrado de madera)</t>
  </si>
  <si>
    <r>
      <t>m</t>
    </r>
    <r>
      <rPr>
        <b/>
        <vertAlign val="superscript"/>
        <sz val="8"/>
        <rFont val="Aptos Narrow"/>
        <family val="2"/>
        <scheme val="minor"/>
      </rPr>
      <t>3</t>
    </r>
  </si>
  <si>
    <r>
      <t>€/m</t>
    </r>
    <r>
      <rPr>
        <vertAlign val="superscript"/>
        <sz val="8"/>
        <rFont val="Aptos Narrow"/>
        <family val="2"/>
        <scheme val="minor"/>
      </rPr>
      <t>3</t>
    </r>
  </si>
  <si>
    <t>Hormigón armado HA-25 N/mm2, Tmáx.20 mm., consistencia plástica, elaborado en central, en losas inclinadas, i/p.p. de armadura (108,5 kg/m3) y encofrado visto de madera, vertido con grúa, vibrado y colocado. Según Código Estructural y CTE DB-SE. Componentes del hormigón y acero con marcado CE y DdP (Declaración de prestaciones) según Reglamento europeo (UE) 305/2011.</t>
  </si>
  <si>
    <t>L</t>
  </si>
  <si>
    <t>A</t>
  </si>
  <si>
    <t>e</t>
  </si>
  <si>
    <t>kg/m3</t>
  </si>
  <si>
    <t>NUEVA ESCALERA</t>
  </si>
  <si>
    <t>P2-P3</t>
  </si>
  <si>
    <t>P1-P2</t>
  </si>
  <si>
    <t>EP-P1</t>
  </si>
  <si>
    <t>PB-EP</t>
  </si>
  <si>
    <t>PS-PB</t>
  </si>
  <si>
    <t>ESTRUCTURAS METALICAS</t>
  </si>
  <si>
    <t>Kg</t>
  </si>
  <si>
    <t>Acero en perfiles metálicos</t>
  </si>
  <si>
    <t>€/Kg</t>
  </si>
  <si>
    <t>Acero laminado S275JR, en perfiles laminados en caliente para vigas, pilares, zunchos y correas, mediante uniones soldadas; i/p.p. de soldaduras, cortes, piezas especiales, despuntes y dos manos de imprimación con pintura de minio de plomo, montado y colocado, según UNE-EN 10025-1:2006, NTE-EAS, NTE-EAV, CTE DB-SE-A y Código Estructural. Acero con marcado CE y DdP (Declaración de prestaciones) según Reglamento (UE) 305/2011</t>
  </si>
  <si>
    <t>kg/m</t>
  </si>
  <si>
    <r>
      <rPr>
        <b/>
        <sz val="8"/>
        <rFont val="Aptos Narrow"/>
        <family val="2"/>
        <scheme val="minor"/>
      </rPr>
      <t>FORJADO PLANTA TERCERA</t>
    </r>
    <r>
      <rPr>
        <sz val="8"/>
        <rFont val="Aptos Narrow"/>
        <family val="2"/>
        <scheme val="minor"/>
      </rPr>
      <t xml:space="preserve"> (ESCALERA Y ASCENSOR)</t>
    </r>
  </si>
  <si>
    <t>VIGAS (BORDE DE FORJADO) IPE-300</t>
  </si>
  <si>
    <t>IPE-300</t>
  </si>
  <si>
    <t>IPE-180</t>
  </si>
  <si>
    <t>IPE-120</t>
  </si>
  <si>
    <t>IPE-80</t>
  </si>
  <si>
    <r>
      <rPr>
        <b/>
        <sz val="8"/>
        <rFont val="Aptos Narrow"/>
        <family val="2"/>
        <scheme val="minor"/>
      </rPr>
      <t>FORJADO PLANTA TERCERA</t>
    </r>
    <r>
      <rPr>
        <sz val="8"/>
        <rFont val="Aptos Narrow"/>
        <family val="2"/>
        <scheme val="minor"/>
      </rPr>
      <t xml:space="preserve"> (REFUERZOS VIGA Y VIGUETAS)</t>
    </r>
  </si>
  <si>
    <t>VIGA DELANTERA PÓRTICO PARALELO c/ VILLANUEVA</t>
  </si>
  <si>
    <t>1/2 IPE-120</t>
  </si>
  <si>
    <t>VIGUETAS 2ª CRUJÍA PARALELA c/ GIL DE SANTIVAÑES</t>
  </si>
  <si>
    <t>1/2 IPE-140</t>
  </si>
  <si>
    <t>VIGUETAS 2ª CRUJÍA PARALELA c/ SERRANO</t>
  </si>
  <si>
    <r>
      <rPr>
        <b/>
        <sz val="8"/>
        <rFont val="Aptos Narrow"/>
        <family val="2"/>
        <scheme val="minor"/>
      </rPr>
      <t>FORJADO PLANTA SEGUNDA</t>
    </r>
    <r>
      <rPr>
        <sz val="8"/>
        <rFont val="Aptos Narrow"/>
        <family val="2"/>
        <scheme val="minor"/>
      </rPr>
      <t xml:space="preserve"> (ESCALERA Y ASCENSOR)</t>
    </r>
  </si>
  <si>
    <r>
      <rPr>
        <b/>
        <sz val="8"/>
        <rFont val="Aptos Narrow"/>
        <family val="2"/>
        <scheme val="minor"/>
      </rPr>
      <t>FORJADO PLANTA SEGUNDA</t>
    </r>
    <r>
      <rPr>
        <sz val="8"/>
        <rFont val="Aptos Narrow"/>
        <family val="2"/>
        <scheme val="minor"/>
      </rPr>
      <t xml:space="preserve"> (REFUERZOS VIGA Y VIGUETAS)</t>
    </r>
  </si>
  <si>
    <r>
      <rPr>
        <b/>
        <sz val="8"/>
        <rFont val="Aptos Narrow"/>
        <family val="2"/>
        <scheme val="minor"/>
      </rPr>
      <t>FORJADO PLANTA PRIMERA</t>
    </r>
    <r>
      <rPr>
        <sz val="8"/>
        <rFont val="Aptos Narrow"/>
        <family val="2"/>
        <scheme val="minor"/>
      </rPr>
      <t xml:space="preserve"> (ESCALERA Y ASCENSOR)</t>
    </r>
  </si>
  <si>
    <r>
      <rPr>
        <b/>
        <sz val="8"/>
        <rFont val="Aptos Narrow"/>
        <family val="2"/>
        <scheme val="minor"/>
      </rPr>
      <t>FORJADO PLANTA PRIMERA</t>
    </r>
    <r>
      <rPr>
        <sz val="8"/>
        <rFont val="Aptos Narrow"/>
        <family val="2"/>
        <scheme val="minor"/>
      </rPr>
      <t xml:space="preserve"> (REFUERZOS VIGA Y VIGUETAS)</t>
    </r>
  </si>
  <si>
    <r>
      <rPr>
        <b/>
        <sz val="8"/>
        <rFont val="Aptos Narrow"/>
        <family val="2"/>
        <scheme val="minor"/>
      </rPr>
      <t>FORJADO ENTREPLANTA</t>
    </r>
    <r>
      <rPr>
        <sz val="8"/>
        <rFont val="Aptos Narrow"/>
        <family val="2"/>
        <scheme val="minor"/>
      </rPr>
      <t xml:space="preserve"> (ESCALERA, ASCENSOR Y PASARELA)</t>
    </r>
  </si>
  <si>
    <t>IPE-360</t>
  </si>
  <si>
    <t>IPE-220</t>
  </si>
  <si>
    <t>IPE-160</t>
  </si>
  <si>
    <t>IPE-100</t>
  </si>
  <si>
    <t>TIRANTE PHC 60.5</t>
  </si>
  <si>
    <t>VIGA DIAGONAL IPE-270</t>
  </si>
  <si>
    <t>VIGUETAS IPE-120</t>
  </si>
  <si>
    <t>ZUNCHO DE BORDE UPN-120</t>
  </si>
  <si>
    <t>TIRANTE PHC 50.4</t>
  </si>
  <si>
    <r>
      <rPr>
        <b/>
        <sz val="8"/>
        <rFont val="Aptos Narrow"/>
        <family val="2"/>
        <scheme val="minor"/>
      </rPr>
      <t>FORJADO PLANTA BAJA</t>
    </r>
    <r>
      <rPr>
        <sz val="8"/>
        <rFont val="Aptos Narrow"/>
        <family val="2"/>
        <scheme val="minor"/>
      </rPr>
      <t xml:space="preserve"> (ESCALERA Y ASCENSOR)</t>
    </r>
  </si>
  <si>
    <t>VIGAS (BORDE DE FORJADO) IPE-330</t>
  </si>
  <si>
    <t>IPE-270</t>
  </si>
  <si>
    <t>ud</t>
  </si>
  <si>
    <t>Placas metálicas de anclaje</t>
  </si>
  <si>
    <t>€/ud</t>
  </si>
  <si>
    <t>Placa de anclaje de acero S275 en perfil plano, de dimensiones 30x30x1,5 cm. con cuatro garrotas de acero corrugado de 12 mm. de diámetro y 45 cm. de longitud total, soldadas, i/taladro central, colocada. Según UNE-EN 10025-1:2006, UNE-EN 1090-2:2019, CTE DB-SE-A y Código Estructural. Acero con marcado CE y DdP (Declaración de prestaciones) según Reglamento (UE) 305/2011.</t>
  </si>
  <si>
    <t>S275JR</t>
  </si>
  <si>
    <t>a</t>
  </si>
  <si>
    <t>b</t>
  </si>
  <si>
    <t>VIGUETAS IPE-120 [300x300x15mm]</t>
  </si>
  <si>
    <t>Anclaje mecánico tipo HILTI HSL-3</t>
  </si>
  <si>
    <t>Anclaje mecánico diseñado para transmitir cargas medias y cargas de seguridad al hormigón cómo material base. En primer lugar se realizará un taladro, con martillo a rotopercusión, de 110 mm. de profundidad y 12 mm. de diámetro en el elemento de hormigón de espesor mínimo 140 mm. A continuación se procederá a la correcta limpieza del taladro. Posteriormente se colocará la pieza a fijar y se introducirán los anclajes hasta la marca azul. Se aplicará el correcto par de apriete para que la fijación pueda entrar en carga según la ficha técnica del producto. Anclajes con marcado CE según Reglamento (UE) 305/2011.</t>
  </si>
  <si>
    <t>anclajes</t>
  </si>
  <si>
    <t>TRATAMIENTOS</t>
  </si>
  <si>
    <t>Mortero ignífugo R-60</t>
  </si>
  <si>
    <t>Protección contra incendio de estructura metálica, para una resistencia al fuego de 60 minutos (R-60), mediante la proyección de mortero ignífugo a base de ligantes hidráulicos, cargas minerales de perlita y vermiculita con aditivos, con clasificación de reacción al fuego A1, según RD 842/2013. Espesor medio aplicado de aprox. 23 mm, a tener en consideración para perfiles, pilares y vigas según norma UNE-EN 13381-4:2014. Densidad de mortero aplicado de aprox. 780-800 kg/m3. Conductividad térmica de 0,15 W/m·K. Rendimiento aprox. 8 kg/m2 por cm de espesor. Totalmente aplicado; i/p.p. de equipos de proyección, limpieza de tajo y medios auxiliares (excepto elevación y/o transporte). No incluye tratamiento previo del soporte si fuera necesario.</t>
  </si>
  <si>
    <r>
      <t>m</t>
    </r>
    <r>
      <rPr>
        <vertAlign val="superscript"/>
        <sz val="8"/>
        <rFont val="Aptos Narrow"/>
        <family val="2"/>
        <scheme val="minor"/>
      </rPr>
      <t>2</t>
    </r>
    <r>
      <rPr>
        <sz val="8"/>
        <rFont val="Aptos Narrow"/>
        <family val="2"/>
        <scheme val="minor"/>
      </rPr>
      <t>/m</t>
    </r>
  </si>
  <si>
    <t>PERFILES METÁLICOS</t>
  </si>
  <si>
    <t>Mortero ignífugo R-120</t>
  </si>
  <si>
    <t>Protección contra incendio de estructura metálica, para una resistencia al fuego de 120 minutos (R-120), mediante la proyección de mortero ignífugo a base de ligantes hidráulicos, cargas minerales de perlita y vermiculita con aditivos, con clasificación de reacción al fuego A1, según RD 842/2013. Espesor medio aplicado de aprox. 37 mm, a tener en consideración para perfiles, pilares y vigas según norma UNE-EN 13381-4:2014. Densidad de mortero aplicado de aprox. 780-800 kg/m3. Conductividad térmica de 0,15 W/m·K. Rendimiento aprox. 8 kg/m2 por cm de espesor. Totalmente aplicado; i/p.p. de equipos de proyección, limpieza de tajo y medios auxiliares (excepto elevación y/o transporte). No incluye tratamiento previo del soporte si fuera necesario.</t>
  </si>
  <si>
    <r>
      <t>m</t>
    </r>
    <r>
      <rPr>
        <vertAlign val="superscript"/>
        <sz val="8"/>
        <rFont val="Arial"/>
        <family val="2"/>
      </rPr>
      <t>2</t>
    </r>
    <r>
      <rPr>
        <sz val="8"/>
        <rFont val="Arial"/>
        <family val="2"/>
      </rPr>
      <t>/m</t>
    </r>
  </si>
  <si>
    <r>
      <rPr>
        <b/>
        <sz val="8"/>
        <rFont val="Arial"/>
        <family val="2"/>
      </rPr>
      <t>FORJADO PLANTA BAJA</t>
    </r>
    <r>
      <rPr>
        <sz val="8"/>
        <rFont val="Arial"/>
        <family val="2"/>
      </rPr>
      <t xml:space="preserve"> (ESCALERA Y ASCENSOR)</t>
    </r>
  </si>
  <si>
    <t>CONTROLES DE CALIDAD</t>
  </si>
  <si>
    <t>Ensayo completo de armadura</t>
  </si>
  <si>
    <t>Determinación del comportamiento a la fatiga de aceros para armaduras pasivas del hormigón, mediante la realización de ensayos de laboratorio para determinar la resistencia a la fatiga, s/UNE-EN ISO 15630-1:2011, y la deformación alternativa, s/ U.N.E. 36065:2011 y Código Estructural. I/p.p. de medios auxiliares e informe del mismo.</t>
  </si>
  <si>
    <t>Por lotes</t>
  </si>
  <si>
    <t>Ø8</t>
  </si>
  <si>
    <t>Ø10</t>
  </si>
  <si>
    <t>Ø16</t>
  </si>
  <si>
    <t>Ensayo en mallas electrosoldadas</t>
  </si>
  <si>
    <t>Ensayo para la comprobación de la resistencia de arrancamiento de un nudo de una malla de acero.</t>
  </si>
  <si>
    <t>FORJADO CHAPA COLABORANTE #Ø5 25x25[cm]</t>
  </si>
  <si>
    <t>Ensayo de 2 probetas de hormigón</t>
  </si>
  <si>
    <t>Ensayo característico de resistencia, s/Código Estructural, para comprobar antes del suministro que las propiedades de resistencia del hormigón a suministrar a obra no son inferiores a las previstas, mediante la toma de muestras, s/UNE-EN 12350-1:2009, de 2 probetas de formas, medidas y características, s/UNE-EN 12390-1:2013, su conservación y curado en laboratorio, s/UNE-EN 12390-2:2009, y la rotura a compresión simple a 28 días, s/UNE-EN 12390-3:2009/AC:2011, incluso el ensayo de consistencia del hormigón fresco, s/UNE-EN 12350-2:2009.</t>
  </si>
  <si>
    <t>lotes</t>
  </si>
  <si>
    <t>probetas</t>
  </si>
  <si>
    <t>amasad</t>
  </si>
  <si>
    <t>1/2</t>
  </si>
  <si>
    <t>LOSAS INCLINADAS</t>
  </si>
  <si>
    <t>FORJADOS</t>
  </si>
  <si>
    <t>Examen visual de soldaduras</t>
  </si>
  <si>
    <t>Examen visual para control de la ejecución de soldaduras en estructuras metálicas, s/UNE-EN 970.</t>
  </si>
  <si>
    <t>nudos</t>
  </si>
  <si>
    <t>cordones</t>
  </si>
  <si>
    <t>%</t>
  </si>
  <si>
    <t>Nº perfiles articulados (VIGAS)</t>
  </si>
  <si>
    <t>Nº perfiles articulados (TIRANTES)</t>
  </si>
  <si>
    <t>Cordón de soldadura con líquidos</t>
  </si>
  <si>
    <t>Ensayo y reconocimiento de cordón de soldadura, realizado con líquidos penetrantes, s/UNE-EN ISO 3452-1:2013.</t>
  </si>
  <si>
    <t>Ensayo mecánico sobre perfiles laminados</t>
  </si>
  <si>
    <t>Ensayo de las características mecánicas de un perfil de acero laminado con la determinación de las características mecánicas a tracción, el alargamiento de rotura y el índice de resilencia, s/UNE-EN ISO 6892-1:2010 y UNE-EN ISO 148-1:2011.</t>
  </si>
  <si>
    <t>ESTRUCTURA METÁLICA</t>
  </si>
  <si>
    <t>02</t>
  </si>
  <si>
    <t xml:space="preserve">03           </t>
  </si>
  <si>
    <t xml:space="preserve">03.01        </t>
  </si>
  <si>
    <t>REVESTIMIENTO PILARES RF</t>
  </si>
  <si>
    <t>Realización de trasdosado  autoportante libre, de 73 mm de espesor, con nivel de calidad del acabado Q2, formado por 2 placas de yeso laminado tipo FOC de 12,5 mm de espesor, formando sándwich (dos placas tipo norma), atornilladas directamente a una estructura autoportante de acero galvanizado formada por canales horizontales, sólidamente fijados al suelo y al techo y montantes verticales de 48 mm y 0,6 mm de espesor con una modulación de 600 mm y con disposición normal "N", montados sobre canales junto al paramento vertical. Incluso banda acústica; fijaciones para el anclaje de canales y montantes metálicos; tornillería para la fijación de las placas; cinta de papel con refuerzo metálico y pasta y cinta para el tratamiento de juntas.</t>
  </si>
  <si>
    <t>03.01</t>
  </si>
  <si>
    <t xml:space="preserve">03.02        </t>
  </si>
  <si>
    <t>TABIQUE CARTON DE YESO ESTANDAR</t>
  </si>
  <si>
    <t>Ejecución de tabique múltiple (12,5+12,5+48+12,5+12,5)/600 (48) (4 normal), con placas de yeso laminado, de 98 mm de espesor total, con nivel de calidad del acabado estándar (Q2), formado por una estructura simple de perfiles de chapa de acero galvanizado de 48 mm de anchura, a base de montantes (elementos verticales) separados 600 mm entre sí, con disposición normal "N" y canales (elementos horizontales), a la que se atornillan cuatro placas en total (dos placas tipo normal en cada cara, de 12,5mm de espesor cada placa). Incluso lana de mineral de alta densdad en su interior, banda acústica de dilatación autoadhesiva; fijaciones para el anclaje de canales y montantes metálicos; tornillería para la fijación de las placas; cinta de papel con refuerzo metálico y pasta y cinta para el tratamiento de juntas.</t>
  </si>
  <si>
    <t>S1</t>
  </si>
  <si>
    <t>03.02</t>
  </si>
  <si>
    <t xml:space="preserve">03.03        </t>
  </si>
  <si>
    <t>TABIQUE CARTON DE YESO P/ HUMEDAD</t>
  </si>
  <si>
    <t>Ejecución de tabique múltiple (12,5+12,5+48+12,5+12,5)/600 (48) (TIPO W), con placas de yeso laminado, de 98 mm de espesor total, con nivel de calidad del acabado estándar (Q2), formado por una estructura simple de perfiles de chapa de acero galvanizado de 48 mm de anchura, a base de montantes (elementos verticales) separados 600 mm entre sí, con disposición normal "N" y canales (elementos horizontales), a la que se atornillan cuatro placas en total (dos placas tipo normal en cada cara, de 12,5mm de espesor cada placa). Incluso lana de mineral de alta densdad en su interior, banda acústica de dilatación autoadhesiva; fijaciones para el anclaje de canales y montantes metálicos; tornillería para la fijación de las placas; cinta de papel con refuerzo metálico y pasta y cinta para el tratamiento de juntas.</t>
  </si>
  <si>
    <t>03.03</t>
  </si>
  <si>
    <t xml:space="preserve">03.04        </t>
  </si>
  <si>
    <t>TABIQUE CARTON DE YESO RESISTENTE AL FUEGO (Ei-120)</t>
  </si>
  <si>
    <t>Ejecución de tabique múltiple (13+13+48+48+13+13) (PLADUR FOC), con placas de yeso laminado, de 148 mm de espesor total, con nivel de calidad del acabado estándar (Q2), formado por una estructura simple de perfiles de chapa de acero galvanizado de 48 mm de anchura, a base de montantes (elementos verticales) separados 600 mm entre sí, con disposición normal "N" y canales (elementos horizontales), a la que se atornillan cuatro placas en total (dos placas tipo FOC en cada cara, de 13 mm de espesor cada placa). Incluso lana de mineral de alta densdad en su interior, banda acústica de dilatación autoadhesiva; fijaciones para el anclaje de canales y montantes metálicos; tornillería para la fijación de las placas; cinta de papel con refuerzo metálico y pasta y cinta para el tratamiento de juntas.</t>
  </si>
  <si>
    <t>sectorizacion patinillos</t>
  </si>
  <si>
    <t>03.04</t>
  </si>
  <si>
    <t xml:space="preserve">03.05        </t>
  </si>
  <si>
    <t>TABIQUE CURVO RESISTENTE AL FUEGO (Ei-120)</t>
  </si>
  <si>
    <t>Realización de esquina curva mediante tabiqueria de cartón yeso, formada por  perfilería de 48 mm y doble placa de 10 mm. curvada según diseño de proyecto.  aislamiento acústico mediante panel semirrígido de lana mineral, espesor 45 mm, según UNE-EN 13162, en el alma. Incluso banda acústica de dilatación autoadhesiva "KNAUF"; tornillería para la fijación de las placas; cinta de papel con refuerzo metálico "KNAUF" y pasta de juntas Jointfiller 24H "KNAUF", cinta microperforada de papel "KNAUF"..</t>
  </si>
  <si>
    <t>03.05</t>
  </si>
  <si>
    <t>TABIQUE CURVO</t>
  </si>
  <si>
    <t>p1-p2</t>
  </si>
  <si>
    <t>REFUERZOS DE MADERA TABIQUERIA SECA</t>
  </si>
  <si>
    <t xml:space="preserve">Refuerzos en pared de pladur con tablero de madera Dm para posterior fijación de TV´s,  muebles suspendidos, etc., de dimension aproximada 60x120 cm. </t>
  </si>
  <si>
    <t>03</t>
  </si>
  <si>
    <t xml:space="preserve">04           </t>
  </si>
  <si>
    <t>TECHOS</t>
  </si>
  <si>
    <t xml:space="preserve">04.01        </t>
  </si>
  <si>
    <t>FALSO TECHO MADERA</t>
  </si>
  <si>
    <t>Suministro y colocación de falso techo registrable de lamas de madera tipo Spigo Group, compuesto por lamas de madera natural o chapada de primera calidad, apoyadas sobre estructura portante metálica y sistema registrable, permitiendo el acceso al plenum. Incluye perfilería, fijaciones, remates perimetrales, limpieza final y totalmente terminado y listo para uso.</t>
  </si>
  <si>
    <t>04.01</t>
  </si>
  <si>
    <t xml:space="preserve">04.02        </t>
  </si>
  <si>
    <t>FALSO TECHO LISO</t>
  </si>
  <si>
    <t>Colocación de falso techo liso de placas de cartón-yeso, fijadas a estructura metálica autoportante galvanizada, nivelada y anclada al forjado superior, incluyendo perfiles perimetrales, tornillería y todos los elementos necesarios para su correcta ejecución. Juntas tratadas con cinta y masilla específica, lijado fino, limpieza de residuos y acabado listo para pintar o revestir según proyecto. Incluye protección de paramentos y elementos existentes durante la instalación.</t>
  </si>
  <si>
    <t>04.02</t>
  </si>
  <si>
    <t xml:space="preserve">04.03        </t>
  </si>
  <si>
    <t>FALSO TECHO ACUSTICO  ALINE</t>
  </si>
  <si>
    <t>Suministro y colocación de techo acústico suspendido, modelo Aline de la marca ECOcero, compuesto por paneles acústicos de fibra de poliéster reciclada en forma de U modelo U75/50 D100 espesor de 9mm unidos por costillas machihembradas rectas de 60mm y 12mm de espesor, fabricado en módulos de 2400x1200mm color a escoger. Incluso p/p de anclajes (6 anclajes por módulo). Marcado CE, Euroclase B-s1, d0 de reacción al fuego. Cumplimiento con las especificaciones de bajas emisiones VOC. Certificación Gold en Leed y Breeam, Global Recycled Standard y OEKO-TEX Standard 100.</t>
  </si>
  <si>
    <t>04.03</t>
  </si>
  <si>
    <t xml:space="preserve">04.04        </t>
  </si>
  <si>
    <t>FALSO TECHO ACUSTICO CODE</t>
  </si>
  <si>
    <t>Suministro y colocación de falso techo técnico continuo suspendido, compuesto por panel acústico modelo Code Plus de la marca ECOcero, compuesto por paneles acústicos de fibra de poliéster reciclada de 1200x600x9mm con perforaciones lineales. Incluso p/p de costillas decorativas y sistema puente de cuelgue a perfil T24 para techo registrable. Cajetines para iluminación del mismo material modelo Light Box. Marcado CE, Euroclass B-s1, d0 de reacción al fuego. Cumplimiento con las especificaciones de bajas emisiones VOC. Certificación GOLD en Leed y Breeam, Global Recycled Standard y OE-KO-TEX Standard 100.</t>
  </si>
  <si>
    <t>04.04</t>
  </si>
  <si>
    <t xml:space="preserve">04.05        </t>
  </si>
  <si>
    <t>FALSO TECHO REGISTRABLE</t>
  </si>
  <si>
    <t>Falso techo registrable suspendido, decorativo, situado a una altura menor de 4 m. Sistema Decor "PLADUR", constituido por: ESTRUCTURA: perfilería vista, de acero galvanizado, T - 15/43, con suela de 15 mm de anchura, comprendiendo perfiles primarios 15x38/3600 mm "PLADUR", perfiles secundarios 15x38/1200 mm "PLADUR", perfiles secundarios 15x38/600 mm "PLADUR", suspendidos del forjado o elemento soporte con cuelgues TR y varillas; PLACAS: placas de yeso laminado, de superficie lisa, Decor "PLADUR", de 600x600 mm y 13 mm de espesor, revestidas por su cara vista con una capa de vinilo color blanco RAL 9003. Incluso perfiles angulares 19x19 mm "PLADUR", fijaciones para el anclaje de los perfiles y accesorios de montaje.</t>
  </si>
  <si>
    <t>Aseos hombres</t>
  </si>
  <si>
    <t>Aseos mujeres</t>
  </si>
  <si>
    <t>Aseo PMR</t>
  </si>
  <si>
    <t>Recibidor aseos</t>
  </si>
  <si>
    <t>Aseo</t>
  </si>
  <si>
    <t>Aseos PMR</t>
  </si>
  <si>
    <t>04.05</t>
  </si>
  <si>
    <t>04.06</t>
  </si>
  <si>
    <t>ml</t>
  </si>
  <si>
    <t>TABICA A UNA CARAS CARTÓN YESO  13-48 &lt;30 CM.</t>
  </si>
  <si>
    <t>Realización de tabica a UNA CARA de cartón-yeso STANDARD (13+48), formado por estructura de perfiles de acero galvanizado de 46mm, separación entre montantes de 600mm y canales a cada lado, atornillado a ellos irá una placa de yeso laminado de 13mm de espesor, anclajes para  techo, tornillería, encintado y tendido de juntas. La estructura se fijará a forjado mediante pistola de clavo neumática. En el precio se incluye el trabajo de adaptar el paso de las distintas instalaciones que se atraviesen el desarrllo del mismo, para dejarlas compeltamente integradas sin mermas ni falsos encajes. Altura máxima de la tabica menor de 30 cm.</t>
  </si>
  <si>
    <t>P -1</t>
  </si>
  <si>
    <t>cambio techo</t>
  </si>
  <si>
    <t>ISLA1</t>
  </si>
  <si>
    <t>ISLA2</t>
  </si>
  <si>
    <t>P 0</t>
  </si>
  <si>
    <t>ACCESO2</t>
  </si>
  <si>
    <t>canto forjado</t>
  </si>
  <si>
    <t>encuentro techos</t>
  </si>
  <si>
    <t>Islas</t>
  </si>
  <si>
    <t>P 1- P2</t>
  </si>
  <si>
    <t>Isla1</t>
  </si>
  <si>
    <t>Isla2</t>
  </si>
  <si>
    <t>Isla3</t>
  </si>
  <si>
    <t>isla4</t>
  </si>
  <si>
    <t>P 3</t>
  </si>
  <si>
    <t>Isla5</t>
  </si>
  <si>
    <t>isla6</t>
  </si>
  <si>
    <t>TABICA CURVA A UNA CARAS CARTÓN YESO  10-48 &lt;30 CM.</t>
  </si>
  <si>
    <t>Realización de tabica CURVA a UNA CARA de cartón-yeso STANDARD (10+48), formado por estructura de perfiles de acero galvanizado de 46mm, separación entre montantes de 600mm y canales a cada lado, atornillado a ellos irá una placa CURVADA de yeso laminado de 10mm de espesor, anclajes para  techo, tornillería, encintado y tendido de juntas. La estructura se fijará a forjado mediante pistola de clavo neumática. En el precio se incluye el trabajo de adaptar el paso de las distintas instalaciones que se atraviesen el desarrllo del mismo, para dejarlas compeltamente integradas sin mermas ni falsos encajes. Altura máxima de la tabica menor de 30 cm.</t>
  </si>
  <si>
    <t>p-1</t>
  </si>
  <si>
    <t>Vest. Esc</t>
  </si>
  <si>
    <t>escalera</t>
  </si>
  <si>
    <t>BAJO ENTREPLANTA 1</t>
  </si>
  <si>
    <t>BAJO ENTREPLANTA 2</t>
  </si>
  <si>
    <t>BAJO ENTREPLANTA 3</t>
  </si>
  <si>
    <t>cato forjado</t>
  </si>
  <si>
    <t>isla</t>
  </si>
  <si>
    <t>Isla1-2-3-4</t>
  </si>
  <si>
    <t>04</t>
  </si>
  <si>
    <t xml:space="preserve">05           </t>
  </si>
  <si>
    <t>FACHADAS EXTERIORES</t>
  </si>
  <si>
    <t xml:space="preserve">05.01        </t>
  </si>
  <si>
    <t>ESTRUCTURA OCULTA PORTANTE</t>
  </si>
  <si>
    <t>Suministro y construcción de marco metálico arquitectónico en fachada principal, elaborado con perfiles de acero estructural conforme a proyecto, que incluye: trazo y nivelación; fabricación en taller de elementos metálicos; soldadura, refuerzos y placas de anclaje; traslado y montaje en obra; fijación a elementos estructurales mediante anclajes mecánicos y/o químicos; alineación y plomeo; aplicación de tratamiento anticorrosivo; acabado final con pintura o recubrimiento especificado. Incluye materiales, mano de obra especializada, equipo, herramienta, andamios, maniobras y todo lo necesario para su correcta ejecución conforme a planos y especificaciones del proyecto.</t>
  </si>
  <si>
    <t>Cara exterior</t>
  </si>
  <si>
    <t>Cara interior</t>
  </si>
  <si>
    <t>Cara inferior</t>
  </si>
  <si>
    <t>Cara principal</t>
  </si>
  <si>
    <t>05.01</t>
  </si>
  <si>
    <t xml:space="preserve">05.02        </t>
  </si>
  <si>
    <t>ACRISTALAMIENTO FIJO FACHADA</t>
  </si>
  <si>
    <t>Suministro y colocación de acristalamiento de seguridad para fachadas principales con vidrio triple 6+6+6 mm, de dimensiones y altura especial según proyecto, colocado a hueso sin carpintería vertical. El suministro incluye manipulación, transporte, colocación sobre el soporte adecuado, nivelación y ajuste de juntas según normativa de seguridad, remates perimetrales, limpieza final y protección de elementos colindantes durante la instalación. El acristalamiento queda totalmente terminado, seguro y listo para uso.</t>
  </si>
  <si>
    <t>05.02</t>
  </si>
  <si>
    <t xml:space="preserve">05.03        </t>
  </si>
  <si>
    <t>FORRADO DE ZÓCALO APOYO FACHADA</t>
  </si>
  <si>
    <t>Trabajo de revestimiento de zócalo de apoyo de carpinteria y encuentro de acera, con piezas de granito pulido grano medio, para apoyo de carpintería, en transición de pendiente desde cota calle con una altura máxima de 50cm, incluyendo suministro del material, preparación, regularización y limpieza del soporte, replanteo previo, colocación mediante adhesivo cementoso de altas prestaciones tipo C2 S1 o superior, colocación con junta mínima y sistema de nivelación, cortes y ajustes necesarios, rejuntado con material compatible con el acabado, ejecución de remates, y piezas especiales cuando proceda, y limpieza final de la zona de trabajo. Medición y ejecución conforme a planos, indicaciones del fabricante y normativa vigente.</t>
  </si>
  <si>
    <t>05.03</t>
  </si>
  <si>
    <t xml:space="preserve">05.04        </t>
  </si>
  <si>
    <t>RÓTULO CUICAM</t>
  </si>
  <si>
    <t>Letrero metálico en base suelo, compuesto por estructura y placa metálica rotulada, con tratamiento anticorrosivo y acabado superficial conforme especificaciones de proyecto. Montado sobre base anclada al suelo mediante fijaciones mecánicas o químicas, garantizando estabilidad, verticalidad y resistencia a intemperie. Incluye suministro de materiales, fabricación, transporte, instalación, fijación y medios auxiliares.</t>
  </si>
  <si>
    <t>Letrero</t>
  </si>
  <si>
    <t>05.04</t>
  </si>
  <si>
    <t xml:space="preserve">05.05        </t>
  </si>
  <si>
    <t>lote</t>
  </si>
  <si>
    <t>TECHO ACCESO PPAL</t>
  </si>
  <si>
    <t>Cubierta metálica volada en fachada principal con cielo de lamas de madera y jardinera superior integrada, compuesta por estructura metálica portante anclada a fachada, acabado inferior mediante lamas de madera tratada para exterior (o material equivalente), sistema superior de jardinera lineal para vegetación natural con impermeabilización, drenaje y protección antirraíz. Incluye fabricación, transporte, montaje, fijaciones, remates, sellados, medios auxiliares, EPIs, mano de obra especializada y limpieza final, quedando lista para recepción.</t>
  </si>
  <si>
    <t>Cubierta</t>
  </si>
  <si>
    <t>05.05</t>
  </si>
  <si>
    <t xml:space="preserve">05.06        </t>
  </si>
  <si>
    <t>PUERTA AUTOMATICA</t>
  </si>
  <si>
    <t>Suministro y montaje de puerta automática doble acristalada, tipo deslizante, formada por dos hojas móviles de vidrio templado de seguridad (espesor según especificación), con marco perimetral en aluminio anodizado, operador electromecánico de uso intensivo, sensores de presencia y seguridad, cuadro de control, guías superiores, perfilería, accesorios, topes y remates. Incluye trabajos de adaptación y fijación a obra, conexiones eléctricas de alimentación, pruebas de funcionamiento, calibración del conjunto y entrega totalmente operativa.</t>
  </si>
  <si>
    <t>Fachada</t>
  </si>
  <si>
    <t>05.06</t>
  </si>
  <si>
    <t>05</t>
  </si>
  <si>
    <t xml:space="preserve">06           </t>
  </si>
  <si>
    <t>REVESTIMIENTOS Y ACABADOS</t>
  </si>
  <si>
    <t xml:space="preserve">06.01        </t>
  </si>
  <si>
    <t>SUELOS</t>
  </si>
  <si>
    <t xml:space="preserve">06.01.01     </t>
  </si>
  <si>
    <t>PAVIMENTO VINILICO MADERA</t>
  </si>
  <si>
    <r>
      <t xml:space="preserve">Suministro e instalación de un pavimento vinílico heterogéneo autoportante, según la EN ISO 10582, en lamas de 229x1219mm, espesor total de 4,5mm y espesor de la capa de uso de 0,55mm, modelo iD Inspiration Loose Lay., de Tarkett.  Clasificación de uso comercial 33 e industrial 42 bajo la norma ISO 10874. Su peso total es de 7500 g/m² y su contenido aglutinante es de tipo I. Resistencia al punzonamiento estático inferior a 0,10 mm, según la norma EN ISO 24343-1, y atenuación sonora de 8 dB según la norma EN ISO 717-2. Clasificación de resistencia al deslizamiento R9 según la norma DIN 51130 y Clase 2 según la norma UNE-EN 16165. Su clasificación al fuego es BflS1, según la norma EN ISO 13501-1.
Incorpora un tratamiento superficial tipo Top Clean XP y no necesita decapado ni encerado de por vida.
Su tasa de COV después de 28 días es ≤ 100 μg/m³ y está clasificado como A+ como parte del etiquetado sanitario. Cuenta con el Certificado Floorscore. Es libre de ftalatos, formaldehído, biocidas, y es antibacteriano según la norma EN ISO 846-C. Las mermas limpias y los suelos al final de su vida útil se pueden recolectar como parte del programa ReStart®. El producto es 100% reciclable en las instalaciones de Tarkett. La colocación debe realizarse sobre solera plana, sana y seca con un grado de humedad inferior al 2%, preparada con pasta alisadora y según las recomendaciones del Tarkett. El pavimento tiene una garantía de 10 años.                                                                                </t>
    </r>
    <r>
      <rPr>
        <b/>
        <sz val="8"/>
        <color theme="1"/>
        <rFont val="Aptos Narrow"/>
        <family val="2"/>
        <scheme val="minor"/>
      </rPr>
      <t xml:space="preserve">Se considerará un 10% de sobremedición en condición de mermas. </t>
    </r>
    <r>
      <rPr>
        <sz val="8"/>
        <color theme="1"/>
        <rFont val="Aptos Narrow"/>
        <family val="2"/>
        <scheme val="minor"/>
      </rPr>
      <t xml:space="preserve">                                                                                 FABRICANTE: TARKETT
SERIE: iD INSPIRATION LOOSELAY
MODELO: Elegant Oak BEIGE REF: 24640014</t>
    </r>
  </si>
  <si>
    <t>06.01.01</t>
  </si>
  <si>
    <t xml:space="preserve">06.01.02     </t>
  </si>
  <si>
    <t>PAVIMENTO VINILICO CALIZA</t>
  </si>
  <si>
    <r>
      <t xml:space="preserve">Suministro e instalación de un pavimento vinílico heterogéneo autoportante, según la EN ISO 10582, en losetas de 50x50cm, espesor total de 4,5mm y espesor de la capa de uso de 0,80mm, modelo iD Square de Tarkett. Clasificación de uso comercial 34 e industrial 43 bajo la norma ISO 10874. Su peso total es de 5195 g/m² y su contenido aglutinante es de tipo I. Resistencia al punzonamiento estático inferior a 0,10mm, según la norma EN ISO 24343-1, y atenuación sonora de 17 dB según la norma EN ISO 717-2. Clasificación de resistencia al deslizamiento R11 según la norma DIN 51130 y Clase 3 según la norma UNE-EN 16165. Su clasificación al fuego es BflS1, según la norma EN ISO 13501-1.  Se beneficia de un tratamiento superficial tipo Tektanium y no necesita decapado ni encerado de por vida.Su tasa de COV después de 28 días es ≤ 10 μg/m³ y está clasificado como A+ como parte del etiquetado sanitario. Cuenta con el Certificado Floorscore. Es libre de ftalatos, formaldehído, biocidas, y es antibacteriano según la norma EN ISO 846-C. Contiene hasta un 20,2 % de material reciclado. Se beneficia de una MHS (Declaración de Salud de los Materiales) y una EPD (Declaración Ambiental de Producto) verificadas por un tercero, que indica huella de carbono de 7,52 kg CO₂eq/m² (módulos A-D). Las mermas limpias y los suelos al final de su vida util se pueden recolectar como parte del programa ReStart®. El producto es 100 % reciclable en las instalaciones de Tarkett.
La colocación debe realizarse sobre solera plana, sana y seca con un grado de humedad inferior al 2%, preparada con masa alisadora y recibido con fijador antideslizante recomendado por el fabricante.  El pavimento se fabrica en Europa y tiene una garantía de 10 años.
</t>
    </r>
    <r>
      <rPr>
        <b/>
        <sz val="8"/>
        <color theme="1"/>
        <rFont val="Aptos Narrow"/>
        <family val="2"/>
        <scheme val="minor"/>
      </rPr>
      <t xml:space="preserve">Se considerará un 10% de sobremedición en condición de mermas.
</t>
    </r>
    <r>
      <rPr>
        <sz val="8"/>
        <color theme="1"/>
        <rFont val="Aptos Narrow"/>
        <family val="2"/>
        <scheme val="minor"/>
      </rPr>
      <t>FABRICANTE: TARKETT
SERIE: ID SQUARE LOOSE LAY
MODELO: Terrazo AQUA BLUE REF: 280036015</t>
    </r>
  </si>
  <si>
    <t>06.01.02</t>
  </si>
  <si>
    <t xml:space="preserve">06.01.03     </t>
  </si>
  <si>
    <t>PAVIMENTO CERAMICO</t>
  </si>
  <si>
    <t>Solado de pavimento cerámico imitación madera, en piezas rectangulares formato 180 × 30 cm, Serie Gent, color Arce, de Porcelanosa, incluyendo suministro del material, preparación y limpieza del soporte, replanteo previo, colocación mediante adhesivo cementoso de altas prestaciones tipo C2 (o equivalente), colocación con junta mínima y sistema de nivelación para piezas de gran formato, cortes y ajustes necesarios, rejuntado con material adecuado al acabado, ejecución de remates y limpieza final. Medición y ejecución conforme a planos, indicaciones del fabricante y normativa vigente.</t>
  </si>
  <si>
    <t>06.01.03</t>
  </si>
  <si>
    <t xml:space="preserve">06.01.04     </t>
  </si>
  <si>
    <t>BALDOSA CERAMICA 120X120</t>
  </si>
  <si>
    <r>
      <t xml:space="preserve">Solado de baldosa cerámica imitación piedra caliza de gran formato, piezas 120 × 120 cm, modelo Cancún Caliza de Porcelanosa, incluyendo suministro del material, preparación, regularización y limpieza del soporte, replanteo previo, colocación mediante adhesivo cementoso de altas prestaciones tipo C2 S1 o superior, colocación con junta mínima y sistema de nivelación para gran formato, cortes y ajustes necesarios, rejuntado con material compatible con el acabado, ejecución de remates, así como solado y revestimiento de escaleras a juego, incluyendo huellas, tabicas, peldañeado, remates y piezas especiales cuando proceda, y limpieza final de la zona de trabajo. Medición y ejecución conforme a planos, indicaciones del fabricante y normativa vigente. </t>
    </r>
    <r>
      <rPr>
        <b/>
        <sz val="8"/>
        <color theme="1"/>
        <rFont val="Aptos Narrow"/>
        <family val="2"/>
        <scheme val="minor"/>
      </rPr>
      <t>Debe incluirse el coste de las piezas curvas suministradas desde fábrica, según distribución de proyecto.</t>
    </r>
  </si>
  <si>
    <t>06.01.04</t>
  </si>
  <si>
    <t xml:space="preserve">06.01.05     </t>
  </si>
  <si>
    <t>BALDOSA CERAMICA 45X120</t>
  </si>
  <si>
    <t>Solado de baldosa cerámica imitación piedra caliza formato, 45 × 120 cm, modelo Cancún Caliza de Porcelanosa, incluyendo suministro del material, preparación, regularización y limpieza del soporte, replanteo previo, colocación mediante adhesivo cementoso de altas prestaciones tipo C2 S1 o superior, colocación con junta mínima y sistema de nivelación, cortes y ajustes necesarios, rejuntado con material compatible con el acabado, ejecución de remates, y piezas especiales cuando proceda, y limpieza final de la zona de trabajo. Medición y ejecución conforme a planos, indicaciones del fabricante y normativa vigente.</t>
  </si>
  <si>
    <t>Aseos S1</t>
  </si>
  <si>
    <t>Aseos Entreplanta</t>
  </si>
  <si>
    <t>Aseos P1</t>
  </si>
  <si>
    <t>Aseos P2</t>
  </si>
  <si>
    <t>Aseos P3</t>
  </si>
  <si>
    <t>06.01.05</t>
  </si>
  <si>
    <t>06.01.06</t>
  </si>
  <si>
    <t>uD</t>
  </si>
  <si>
    <t>PROTECCIÓN PAVIMENTOS CON PLASTICO</t>
  </si>
  <si>
    <t>Suministro y montaje de plastico sobre pavimentos despues de su montaje, para protección de los mismos.
NOTA: SOLO ZONAS DE TRÁNSITO</t>
  </si>
  <si>
    <t>PLANTAS</t>
  </si>
  <si>
    <t>06.01.07</t>
  </si>
  <si>
    <t>RODAPIÉ</t>
  </si>
  <si>
    <t>Suministro e instalación de rodapié perimetral en PVC lacado de 10 cm.
NOTA: No se contempla colocar rodapié en paños de fachada de muro cortina</t>
  </si>
  <si>
    <t>total tabiqueX2</t>
  </si>
  <si>
    <t>perimetro</t>
  </si>
  <si>
    <t>06.01.08</t>
  </si>
  <si>
    <t>RODAPIÉ CURVO</t>
  </si>
  <si>
    <t>Suministro e instalación de rodapié perimetral curvado en PVC lacado de 10 cm</t>
  </si>
  <si>
    <t>total tabique X2</t>
  </si>
  <si>
    <t>FELPUDO VESTIBULO</t>
  </si>
  <si>
    <t>Suministro e instalación de felpudo industrial para vestíbulo de acceso principal, aptos para alto tránsito, incluyendo marco perimetral (aluminio o material equivalente), encastre en hueco previamente ejecutado o colocación sobre pavimento existente, ajuste a medidas del hueco, nivelación, fijación, remates perimetrales y limpieza final. Todo ello conforme a planos, especificaciones técnicas del fabricante y normativa vigente.</t>
  </si>
  <si>
    <t>PLETINA REMATE PAVIMENTOS</t>
  </si>
  <si>
    <t>Suministro y montaje de pletinas de remate a colocar en puertas de paso para sresolver encuentros entre pavimentos exitentes y nuevos y de diferente materialidad.</t>
  </si>
  <si>
    <t>06.01</t>
  </si>
  <si>
    <t xml:space="preserve">06.02        </t>
  </si>
  <si>
    <t>PARAMENTOS</t>
  </si>
  <si>
    <t xml:space="preserve">06.02.01     </t>
  </si>
  <si>
    <t>REVESTIMIENTO DECORATIVO ACUSTICO</t>
  </si>
  <si>
    <t>Suministro e instalación de panel acústico modelo ECOnordik, de dimensiones 2340x 585 mm y espesor 19 mm, no ignífugo, compuesto por un panel base de 9 mm de espesor de fibra de poliéster reciclada gama ECO de ECOcero y figuras MDF con acabado en melamina de 27x10 mm de sección y separación entre ellos de 12 mm. Incluida p/p de sistema de fijación mediante cola de contacto de la marca ECOcero
para fijación directa a soporte vertical con apoyo. Para instalación horizontal y sin apoyo será necesario instalación con fijación mecánica mediante tornillería. Disponible en 3 colores de melamina (roble, roble nature y fresno) y 16 colores base para el panel de la Gama ECO de 9 mm de espesor. Marcado CE, Panel Gama ECO Euroclase B-s1, d0 de reacción al fuego. MDF Euroclase D-s2, d0 de reacción al fuego. Cumplimiento con las especificaciones de bajas emisiones VOC. Certificación GOLD en LEED y BREEAM, FSC STANDARD, GLOBAL RECYCLED STANDARD, PEFC (ST 2002:2013), CARB2 y OEKO-TEX STANDARD 100. Adhesico Gama Eco a base poliuretano incluido.</t>
  </si>
  <si>
    <t>06.02.01</t>
  </si>
  <si>
    <t xml:space="preserve">06.02.02     </t>
  </si>
  <si>
    <t>REVESTIMIENTO CERAMICO</t>
  </si>
  <si>
    <t>Revestimiento de baldosa cerámica imitación piedra caliza formato, 33,3 × 59,A cm, modelo Bottega Caliza de Porcelanosa, acabado standar, incluyendo suministro del material, preparación, regularización y limpieza del soporte, replanteo previo, colocación mediante adhesivo cementoso de altas prestaciones tipo C2 S1 o superior, colocación con junta mínima y sistema de nivelación, cortes y ajustes necesarios, rejuntado con material compatible con el acabado, ejecución de remates, y piezas especiales cuando proceda, y limpieza final de la zona de trabajo. Medición y ejecución conforme a planos, indicaciones del fabricante y normativa vigente.</t>
  </si>
  <si>
    <t>06.02.02</t>
  </si>
  <si>
    <t xml:space="preserve">06.02.03     </t>
  </si>
  <si>
    <t>REVESTIMIENTO VINILICO</t>
  </si>
  <si>
    <t>Suministro y colocación de vinilo decorativo en áreas de ascensores sobre cerámico, formato a definir, colocado con adhesivo especial, relleno de juntas, incluso cortes, remates, limpieza final y todos los medios auxiliares necesarios para su correcta ejecución, totalmente terminado y listo para su uso. Incluye el tendido sobre revestimiento existente para regularización de soporte</t>
  </si>
  <si>
    <t>06.02.03</t>
  </si>
  <si>
    <t>06.02</t>
  </si>
  <si>
    <t>06</t>
  </si>
  <si>
    <t xml:space="preserve">07           </t>
  </si>
  <si>
    <t>CARPINTERIA, CERRAJERIA Y VIDRIO</t>
  </si>
  <si>
    <t xml:space="preserve">07.01        </t>
  </si>
  <si>
    <t>CARPINTERIA</t>
  </si>
  <si>
    <t xml:space="preserve">07.01.01     </t>
  </si>
  <si>
    <r>
      <rPr>
        <sz val="8"/>
        <color rgb="FF000000"/>
        <rFont val="Aptos Narrow"/>
        <scheme val="minor"/>
      </rPr>
      <t xml:space="preserve">PUERTA CIEGA SENCILLA </t>
    </r>
    <r>
      <rPr>
        <b/>
        <sz val="8"/>
        <color rgb="FF000000"/>
        <rFont val="Arial"/>
      </rPr>
      <t>RF</t>
    </r>
    <r>
      <rPr>
        <sz val="8"/>
        <color rgb="FF000000"/>
        <rFont val="Arial"/>
      </rPr>
      <t>(1 HOJA)  LACADA</t>
    </r>
  </si>
  <si>
    <t>Puerta cortafuegos pivotante homologada, EI2 60-C5, de una hoja de 63 mm de espesor, 800x2000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cierrapuertas para uso intensivo, barra antipánico, tapa ciega para la cara exterior, electroimán, con caja de bornes, pulsador y placa de anclaje articulada. Incluso silicona neutra para el sellado de las juntas perimetrales.</t>
  </si>
  <si>
    <t>Patinillos</t>
  </si>
  <si>
    <t>07.01.01</t>
  </si>
  <si>
    <t xml:space="preserve">07.01.02     </t>
  </si>
  <si>
    <r>
      <rPr>
        <sz val="8"/>
        <color rgb="FF000000"/>
        <rFont val="Aptos Narrow"/>
        <scheme val="minor"/>
      </rPr>
      <t xml:space="preserve">PUERTA CIEGA DOBLE </t>
    </r>
    <r>
      <rPr>
        <b/>
        <sz val="8"/>
        <color rgb="FF000000"/>
        <rFont val="Arial"/>
      </rPr>
      <t>RF</t>
    </r>
    <r>
      <rPr>
        <sz val="8"/>
        <color rgb="FF000000"/>
        <rFont val="Arial"/>
      </rPr>
      <t>(2 HOJAS) LACADA</t>
    </r>
  </si>
  <si>
    <t>Puerta cortafuegos pivotante homologada, EI2 60-C5, de dos hojas de 63 mm de espesor, 1200x2000 mm de luz y altura de paso, acabado lacado en color blanco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ambas hojas provistas de cierrapuertas para uso intensivo, selector de cierre para asegurar el adecuado cerrado de las puertas, barra antipánico, tapa ciega para la cara exterior, electroimán, con caja de bornes, pulsador y placa de anclaje articulada. Incluso silicona neutra para el sellado de las juntas perimetrales</t>
  </si>
  <si>
    <t>07.01.02</t>
  </si>
  <si>
    <t xml:space="preserve">07.01.03     </t>
  </si>
  <si>
    <t>PUERTA DE PASO CIEGA 1 HOJA</t>
  </si>
  <si>
    <t>Suministro e instalación de puerta acustica ciega sencilla a ser intsalada en tabique de cartón yeso, sobre tapetas niveladas y rematadas, de ancho de hoja de 825 y altura de suelo a techo, formado por hoja y ciego fijo superior del mismo acabado, realizado con perfilería vista dcon sistema de regulación incorporado y expesor de 50 mm, compuesta de cerco y batiente. Hoja pivotante equipada con 3 pernios y tope de puerta. Tablero laminado en melamina color a elegir de catálogo y perfilería de aluminio y manillas lacados en colores sencillos a definir o anodizado en plata. Bisagras en inox.</t>
  </si>
  <si>
    <t>07.01.03</t>
  </si>
  <si>
    <t xml:space="preserve">07.01.05     </t>
  </si>
  <si>
    <t>PUERTA DE PASO DOBLE VIDRIADA Ei120</t>
  </si>
  <si>
    <t>Suministro y colocación de puerta de paso Puerta vidriada Cortafuegos de 2 hojas con
perfilería en Acero Lacado VFGLASS FIRE EI60 -Hojas Simétricas. Luz de Paso en Hoja Activa, descontado Grosor de Hoja, 800 x 2100mm.-</t>
  </si>
  <si>
    <t>Sótano y PB</t>
  </si>
  <si>
    <t>07.01.05</t>
  </si>
  <si>
    <t xml:space="preserve">07.01.06     </t>
  </si>
  <si>
    <t>CABINA SANITARIA</t>
  </si>
  <si>
    <t>Suministro e instalación de cabina sanitaria, de 900x2000 mm de altura, de tablero fenólico HPL, de 13 mm de espesor, color a elegir; compuesta de: puerta de 600x2000 mm y 1 lateral de 2000 mm de altura; estructura soporte de aluminio anodizado, formada por perfil guía horizontal de sección circular de 25 mm de diámetro, rosetas, pinzas de sujeción de los tableros y perfiles en U de 20x15 mm para fijación a la pared y herrajes de acero inoxidable AISI 316L, formados por bisagras con muelle, tirador con condena e indicador exterior de libre y ocupado, y pies regulables en altura hasta 150 mm.</t>
  </si>
  <si>
    <t>07.01.06</t>
  </si>
  <si>
    <t>07.01.07</t>
  </si>
  <si>
    <t>MUELLE CIERRAPUERTAS LACADO</t>
  </si>
  <si>
    <t>Suministro e instalación de muelle cierrapuertas con brazo deslizante sobre puerta de todo tipo acabado lacado. Muelle cierrapuertas CISA C1455 con brazo, fuerza 2-4..</t>
  </si>
  <si>
    <t>total puertas</t>
  </si>
  <si>
    <t>07.01.09</t>
  </si>
  <si>
    <t>TOPE DE PUERTA</t>
  </si>
  <si>
    <t>Suministro y mecanizado de tope de puerta fijado mecánicamente a suelo. Acabado inox mate.</t>
  </si>
  <si>
    <t>07.01</t>
  </si>
  <si>
    <t xml:space="preserve">07.02        </t>
  </si>
  <si>
    <t>MAMPARAS Y VIDRIOS</t>
  </si>
  <si>
    <t xml:space="preserve">07.02.01     </t>
  </si>
  <si>
    <t>MAMPARA DOBLE VIDRIO LAMINAR 6+6 MM SILENCE. MODELO MA5 LUX, DE ARLEX. 48 DB.</t>
  </si>
  <si>
    <t xml:space="preserve">Capacidad de Aislamiento Acústico: UNE-EN ISO 140-2:2011 + UNE -EN ISO 717-1:2007 Rw (C;Ctr)= 48 dB (-2;-5) dB, con 64,8 dB (5000 Hz). Certificado, prueba y ensayo por laboratorio homologado. 
Acabado estructura:Lacado epoxi texturado RAL a definir, csegún carta de acabados de Arlex
Vidrio: Doble vidrio Laminar 6+6 mm transparente SILENCE. 
Altura: 2300 mm
Modulación: Variable adaptada en obra
Medición: medicion a cinta corrida sin descontar huecos de puerta
</t>
  </si>
  <si>
    <t>07.02.01</t>
  </si>
  <si>
    <t xml:space="preserve">07.02.02     </t>
  </si>
  <si>
    <t>FIJO VIDRIADO CORTAFUEGO EI-120</t>
  </si>
  <si>
    <t>Suministro e instalación de mVidrio cortafuegos monolítico Contraflam 120-5 "VETROTECH SAINT GOBAIN", 54 mm de espesor para uso interior, fijado sobre carpintería homologada. Incluso masilla intumescente con propiedades ignífugas, para sellado de juntas.</t>
  </si>
  <si>
    <t>07.02.02</t>
  </si>
  <si>
    <t xml:space="preserve">07.02.03     </t>
  </si>
  <si>
    <t>BARANDILLA DE VIDRIO ESCALERA</t>
  </si>
  <si>
    <t>Suministro y colocación de barandilla de vidrio laminado 6+6 mm para escalera principal, compuesta por paneles de vidrio templado laminado de primera calidad, fijados sobre piezas de remate de zanca según proyecto. Incluye soportes metálicos, fijaciones, nivelación, ajuste de juntas y remates, protección de elementos colindantes durante la instalación, limpieza final y entrega totalmente instalada, segura y lista para uso.</t>
  </si>
  <si>
    <t>07.02.03</t>
  </si>
  <si>
    <t xml:space="preserve">07.02.04     </t>
  </si>
  <si>
    <t>BARANDILLA DE VIDRIO RAMPA</t>
  </si>
  <si>
    <t>Suministro y colocación de barandilla de vidrio laminado 6+6 mm para rampa, compuesta por paneles de vidrio templado laminado de primera calidad, fijados sobre piezas de remate de zanca según proyecto. Incluye soportes metálicos, fijaciones, nivelación, ajuste de juntas y remates, protección de elementos colindantes durante la instalación, limpieza final y entrega totalmente instalada, segura y lista para uso.</t>
  </si>
  <si>
    <t>07.02.04</t>
  </si>
  <si>
    <t xml:space="preserve">07.02.05     </t>
  </si>
  <si>
    <t>VIDRIO ARMADO TRAGALUZ</t>
  </si>
  <si>
    <t>Suministro y colocación de vidrio armado 8mm para tragaluz, dimensiones de acuerdo a planos, con sellado perimetral, fijaciones y remates necesarios, dejando el conjunto completamente instalado.</t>
  </si>
  <si>
    <t>07.02.05</t>
  </si>
  <si>
    <t xml:space="preserve">07.02.06     </t>
  </si>
  <si>
    <t>PUERTA PASO MAMPARA VIDRIO</t>
  </si>
  <si>
    <t>Fabricacion, suministro e instalacion de puerta de vidrio batiente sencilla ACUSTICA con doble renvalso, enrasada dos caras con doble vidrio enmarcado. Para mampara doble de Arlex. Estructura de marco: Aluminio extruido de 62 x 100 mm, con doble renvalso, dotado de doble junta de goma con espuma interior rigido-blanda acústica, de diseño similar al de la mampara. Hoja de puerta: Con doble vidrio laminar 3+3 con butiral transparente Silence, con mecanizacion para que se inserten en perfilles perfimetrales de aluminio extruidos de doble renvalso de 40 x 100 mm, con ancho de 890 mm, con caja vista en interior de cámara para alojar cerradura. Colgada a la estructura de la mampara sin ningún tipo de intervención ni en suelo ni en techo por medio de 2 únicas bisagras pivotantes con movimiento excéntrico, diseño Arlex y apertura 180º hasta 3.000 mm de altura.  Incluso pequeños materiales para su instalacion, transporte, descarga, acarreo y distribucion de materiales en planta, limpieza diaria de tajos, con retirada de restos.</t>
  </si>
  <si>
    <t xml:space="preserve">Capacidad de Aislamiento Acústico: UNE-EN ISO 140-2:2011 + UNE -EN ISO 717-1:2007 Rw (C;Ctr)= 40 dB (-1; 0) dB, con 43 dB (5000 Hz). Certificado, prueba y ensayo por laboratorio homologado. 
Acabado Marco:, Lacado epoxi texturado RAL a definir, según carta de acabados de Arlex.
Acabado enmarcado perimetral hoja de puerta: Lacado epoxi texturado RAL a defini según carta de acabados de Arlex.
Vidrios hoja de puerta: Doble vidrio laminar 3+3 mm con butirall acustico transparente Silence (6+84+6 mm).
Herrajes: Cerradura vertical embutida en caja interior vista de puerta (caja siempre en acabado lacado), con cilindro de perfil europeo (copiable, no amaestrado), manilla "U" anti enganche sobre roseta ovalada de 30x60 mm, con bocallave a juego en ambas caras y tope de puerta en suelo. Todo EN NEGRO. .  Las bisagras Arlex son ocultas. Incluso doble burlete automático con certrificado acustico de la firma PLANET
Altura: 2300 mm
Modulación: 1.026 mm de hueco de luces, dejando un paso real con puerta abierta a 90º de 802 mm. 
Medició: medicion a cinta corrida sin descontar huecos de puerta
</t>
  </si>
  <si>
    <t>07.02.06</t>
  </si>
  <si>
    <t xml:space="preserve">07.02.07     </t>
  </si>
  <si>
    <t xml:space="preserve"> ESQUINA CURVA RADIO 65 PARA MAMPARA DOBLE</t>
  </si>
  <si>
    <t>Suministro e instalción de transición curva de esquina para mampara doble vidrio laminar 6+6 mm SILENCE. Modelo MA5 LUX, de Arlex. 48 dB.</t>
  </si>
  <si>
    <t>07.02.07</t>
  </si>
  <si>
    <t>07.02.08</t>
  </si>
  <si>
    <t>FIJO VIDRIADO CORTAFUEGO EI-120 CURVO</t>
  </si>
  <si>
    <t>Suministro e instalación de mVidrio cortafuegos monolítico CURVADO Contraflam 120-5 "VETROTECH SAINT GOBAIN", 54 mm de espesor para uso interior, fijado sobre carpintería homologada. Incluso masilla intumescente con propiedades ignífugas, para sellado de juntas.</t>
  </si>
  <si>
    <t>07.02.09</t>
  </si>
  <si>
    <t>TABIQUE MÓVIL TX-107 (45DB) MULTIDIRECCIONAL</t>
  </si>
  <si>
    <t>Fabricación, suministro e instalación de tabique móvil acústico TX-107.MUD:
- Desplazamiento monodireccional (suspensión doble).
- Guía de aluminio lacada blanco (std.), sin guía en el suelo.
- Desplazamiento manual, fijación doble zócalo extensible.
- Piezas de arranque y ajuste lateral fijas. Juntas magnéticas y EPDM.
- Ajuste vertical accionado con 1/4 vuelta de manivela lateral (extraíble).
- Cierre lateral extensible en último módulo accionado desde el frente.
- Rw 45dB (certificado UNE-EN ISO 10140/2). Interior lana de roca.
- Módulos independientes de 107mm de espesor.
- Ancho de módulos de 800mm a 1000mm (estándar).
- Ancho de módulo hasta 1200mm consultar precio y disponibilidad.
- Peso aproximado 30.0kg/m².
- Cara exterior tablero melamina 16mm (EGGER gama EURODEKOR o FINSA gama DUO)
color a definir por el cliente. Clasificación UNE-EN 13501-1: D-s2,d0.
- Perfilería oculta aluminio plata mate (std.).
El tabique se suministra completo, con p/p de mecanismos y herrajes necesarios
para su correcta instalación y funcionamiento. No incluye estructura auxiliar si
fuese necesaria. El material será descargado en planta baja, no se incluye la
subida por medios manuales, ni auxiliares, para subida a planta, solicitar
precio.</t>
  </si>
  <si>
    <t>07.02.10</t>
  </si>
  <si>
    <t>MODULO TÉCNICO PARA MAMPARA 100x50 h:2300 LACADO RAL</t>
  </si>
  <si>
    <t>Incremento por Fabricacion, suministro e instalacion de modulo tecnico de aluminio 100x100 mm para mampara doble, de Arlex. Con instalacion vertical, para el paso de cablaedo desde techo ó suleo. Con posibiliadad de instalación de elementos electricos. No registrable.</t>
  </si>
  <si>
    <t>P-1</t>
  </si>
  <si>
    <t>07.02.11</t>
  </si>
  <si>
    <t xml:space="preserve">TALADRO EN POSTE TECNICO </t>
  </si>
  <si>
    <t>Realiazación de taladros en poste técnico para instalación de mecanismos</t>
  </si>
  <si>
    <t>07.02</t>
  </si>
  <si>
    <t xml:space="preserve">07.03        </t>
  </si>
  <si>
    <t>CERRAJERIA</t>
  </si>
  <si>
    <t xml:space="preserve">07.03.01     </t>
  </si>
  <si>
    <t>ESTRUCTURA ENREDADERA PILARES</t>
  </si>
  <si>
    <t>Fabricación e instalación de estructura compuesta por perfilería metálica estructural, conformada por bastidor perimetral y entramado interior tipo retícula o cables tensados (según diseño), fijada mecánicamente a pilares de hormigón mediante sistema de anclaje estructural. La estructura quedará separada del paramento mediante ménsulas o separadores metálicos, garantizando una cámara de aire mínima de 5 cm para permitir el crecimiento vegetal y ventilación posterior.</t>
  </si>
  <si>
    <t>07.03.01</t>
  </si>
  <si>
    <t>07.03</t>
  </si>
  <si>
    <t>07</t>
  </si>
  <si>
    <t xml:space="preserve">08           </t>
  </si>
  <si>
    <t>PINTURA</t>
  </si>
  <si>
    <t xml:space="preserve">08.01        </t>
  </si>
  <si>
    <t>Suministro y colocación de pintura plástica de color al agua, aplicada sobre parametros verticales interiores, mediante dos manos (o las necesarias para acabado uniforme), previa preparación de la superficie con limpieza, reparación de pequeñas imperfecciones y aplicación de imprimación cuando sea necesaria, con acabado liso y homogéneo, incluyendo medios auxiliares, protección de superficies colindantes y limpieza final, totalmente terminada y lista para su uso.</t>
  </si>
  <si>
    <t>08.01</t>
  </si>
  <si>
    <t xml:space="preserve">08.02        </t>
  </si>
  <si>
    <t>PINTURA TECHOS</t>
  </si>
  <si>
    <t>Suministro y colocación de pintura plástica de color al agua, aplicada sobre parametros horizontales interiores, mediante dos manos (o las necesarias para acabado uniforme), previa preparación de la superficie con limpieza, reparación de pequeñas imperfecciones y aplicación de imprimación cuando sea necesaria, con acabado liso y homogéneo, incluyendo medios auxiliares, protección de superficies colindantes y limpieza final, totalmente terminada y lista para su uso.</t>
  </si>
  <si>
    <t>-Área general</t>
  </si>
  <si>
    <t>-Vestíbulo escalera</t>
  </si>
  <si>
    <t>-Vestíbulo</t>
  </si>
  <si>
    <t>-Almacén</t>
  </si>
  <si>
    <t>-Cuarto eléctrico</t>
  </si>
  <si>
    <t>-Almacén cantina</t>
  </si>
  <si>
    <t>-Copias</t>
  </si>
  <si>
    <t>-Vestibulo aseos</t>
  </si>
  <si>
    <t>-Vestibulo escalera</t>
  </si>
  <si>
    <t>-C. Técnico</t>
  </si>
  <si>
    <t>-Acceso</t>
  </si>
  <si>
    <t>-Sala</t>
  </si>
  <si>
    <t>-Dirección + personal</t>
  </si>
  <si>
    <t>-Despacho</t>
  </si>
  <si>
    <t>-Pasillo</t>
  </si>
  <si>
    <t>-Sala de vistas</t>
  </si>
  <si>
    <t>-Vestíbulo principal</t>
  </si>
  <si>
    <t>-Aula 1</t>
  </si>
  <si>
    <t>-Aula 2</t>
  </si>
  <si>
    <t>-Aula 3</t>
  </si>
  <si>
    <t>-Sala polivalente</t>
  </si>
  <si>
    <t>-Aula 4</t>
  </si>
  <si>
    <t>-Administración</t>
  </si>
  <si>
    <t>08.02</t>
  </si>
  <si>
    <t>08</t>
  </si>
  <si>
    <t xml:space="preserve">09           </t>
  </si>
  <si>
    <t>PAISAJISMO</t>
  </si>
  <si>
    <t xml:space="preserve">09.01        </t>
  </si>
  <si>
    <t>VEGETACION EN PILARES</t>
  </si>
  <si>
    <t>Suministro e instalación de vegetación vertical anclada a pilares mediante subestructura metálica ( no incluida en esta partida) compuesto por soportes especiales para anclaje a subestructura existente, módulo de estructura impermeable, sustrato orgánico y mineral, especies vegetales seleccionadas según la climatología, sistema de riego con telecontrol, sistema de alerta automática en caso de fallo de caudal, abonado y programación automáticos. Incluso p.p. de material y medios auxiliares para su completa instalación. Totalmente terminado según Memoria, Planos y Pliego de Condiciones.
- Medición: medida la superficie sobre documentación gráfica.</t>
  </si>
  <si>
    <t>09.01</t>
  </si>
  <si>
    <t xml:space="preserve">09.02        </t>
  </si>
  <si>
    <t>VEGETACION JARDINERA CUBIERTA</t>
  </si>
  <si>
    <t>Paisajismo en jardinera superior de fachada, mediante suministro e implantación de vegetación ornamental seleccionada para condiciones exteriores y exposición solar del paño, incluyendo sustrato fértil, mezcla drenante, capa de geotextil, abonos de liberación controlada y riego inicial para establecimiento. Comprende además comprobación de pendientes, drenajes, protección anti-escurrimientos, colocación de plantas según diseño paisajístico y limpieza final. Mano de obra especializada y medios auxiliares incluidos.</t>
  </si>
  <si>
    <t>Jardinera</t>
  </si>
  <si>
    <t>09.02</t>
  </si>
  <si>
    <t>09</t>
  </si>
  <si>
    <t xml:space="preserve">11           </t>
  </si>
  <si>
    <t>ELEMENTOS ESPECIALES</t>
  </si>
  <si>
    <t xml:space="preserve">11.01        </t>
  </si>
  <si>
    <t>ASCENSOR 6 PERS. ACCESIBLE PANORÁMICO</t>
  </si>
  <si>
    <t>Instalación completa de ascensor eléctrico para edificio, incluyendo suministro de equipo, cabina, guías, estructura de soporte, puertas automáticas en planta y cabina, cuadro de maniobras, botoneras, iluminación, ventilación, señalización, dispositivos de rescate y seguridad conforme normativa aplicable. Comprende montaje, conexiones eléctricas, ajustes, pruebas de funcionamiento, puesta en servicio, documentación técnica y capacitación inicial al usuario. Mano de obra especializada, medios auxiliares y cumplimiento normativo incluidos.</t>
  </si>
  <si>
    <t>Ascensor principal</t>
  </si>
  <si>
    <t>11.01</t>
  </si>
  <si>
    <t xml:space="preserve">11.02        </t>
  </si>
  <si>
    <t>PLATAFORMA SALVAESCALERAS</t>
  </si>
  <si>
    <t>Suministro e instalación de plataforma salvaescaleras 700x900mm recorrido inclinado, máx 225kg para Personas con Movilidad Reducida (PMR) tipo plataforma, para salvar desniveles interiores/exteriores, incluyendo suministro de plataforma, estructura de soporte, accionamiento eléctrico/hidráulico, botoneras en planta y plataforma, dispositivos de seguridad, barandales y sistemas de parada de emergencia. Incluye montaje, fijaciones, acometidas eléctricas, ajustes finos, pruebas de funcionamiento y puesta en servicio conforme normativa de accesibilidad aplicable. Mano de obra especializada y medios auxiliares incluidos.</t>
  </si>
  <si>
    <t>Elevador PMR</t>
  </si>
  <si>
    <t>11.02</t>
  </si>
  <si>
    <t xml:space="preserve">11.03        </t>
  </si>
  <si>
    <t>VIDEOWALL LED</t>
  </si>
  <si>
    <t>Pantalla mural de gran formato para uso informativo/corporativo, integrada al paramento mediante estructura metálica de soporte y compuesta por módulos LED/monitores de alta resolución con control de brillo, color y contenidos. Incluye suministro de equipos, estructura de fijación, acometidas eléctricas y de datos, sistema de control, cableado, configuración inicial, pruebas de funcionamiento, calibración de imagen, puesta en servicio y capacitación básica al usuario. Mano de obra especializada, medios auxiliares y limpieza final incluidos.</t>
  </si>
  <si>
    <t>Pantalla PB</t>
  </si>
  <si>
    <t>11.03</t>
  </si>
  <si>
    <t xml:space="preserve">11.04        </t>
  </si>
  <si>
    <t>LAMINA METALICA ENTREPLANTA</t>
  </si>
  <si>
    <t>Suministro y colocación de lámina metálica de aluminio lacado, 2,5mm de espesor, curvado a medida para borde de losa de entreplanta. Juntas ocultas. Acabado pintado satinado. Incluye mano de obra, medios auxiliares y limpieza.</t>
  </si>
  <si>
    <t>Lámina metálica</t>
  </si>
  <si>
    <t>11.04</t>
  </si>
  <si>
    <t xml:space="preserve">11.05        </t>
  </si>
  <si>
    <t>PUERTAS ASCENSORES EI 60</t>
  </si>
  <si>
    <t>Suministro e instalación de puertas de ascensor EI 60.  Acabado acero inox. Sustituyen a las existentes en dos de los tres ascensores en las plantas objeto de este proyecto.</t>
  </si>
  <si>
    <t>Puertas ascensores EI60</t>
  </si>
  <si>
    <t>11</t>
  </si>
  <si>
    <t xml:space="preserve">12           </t>
  </si>
  <si>
    <t>INSTALACIONES</t>
  </si>
  <si>
    <t xml:space="preserve">ICAM01       </t>
  </si>
  <si>
    <t>ELECTRICIDAD E ILUMINACION</t>
  </si>
  <si>
    <t xml:space="preserve">01.1         </t>
  </si>
  <si>
    <t>CUADROS CANALIZACIONES Y LÍNEAS</t>
  </si>
  <si>
    <t xml:space="preserve">011.001      </t>
  </si>
  <si>
    <t>DESMONTAJE INSTALACION ELECTRICA EN PLANTA DE OFICINAS</t>
  </si>
  <si>
    <t>Desmontaje de equipos, líneas y canalizaciones eléctricas en planta de oficinas. Incluyendo luminarias, cuadros, mecanismos, canalización y cableado. Limpieza y acopio de equipos a reutilizar o conservar y retirada de lo sobrante a vertedero.</t>
  </si>
  <si>
    <t>011.001</t>
  </si>
  <si>
    <t xml:space="preserve">011.002      </t>
  </si>
  <si>
    <t>MODIFICACIONES EN CUADRO GENERAL DE BAJA TENSIÓN</t>
  </si>
  <si>
    <t>Reforma de CGBT, de acuerdo a esquemas unifilares.</t>
  </si>
  <si>
    <t>011.002</t>
  </si>
  <si>
    <t xml:space="preserve">011.003      </t>
  </si>
  <si>
    <t>MODIFICACIONES EN CUADRO CLIMATIZACION</t>
  </si>
  <si>
    <t xml:space="preserve">011.010      </t>
  </si>
  <si>
    <t>CUADRO PLANTA 3ª RED NORMAL</t>
  </si>
  <si>
    <t>Suministro y montaje de cuadro secundario de Planta 3ª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</si>
  <si>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011.011      </t>
  </si>
  <si>
    <t>CUADRO PLANTA 3ª RED SOCORRIDA</t>
  </si>
  <si>
    <t>Suministro y montaje de cuadro secundario de Planta 3ª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</si>
  <si>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011.012      </t>
  </si>
  <si>
    <t>CUADRO PLANTA 2ª RED NORMAL</t>
  </si>
  <si>
    <t>Suministro y montaje de cuadro secundario de Planta 2ª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</si>
  <si>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011.013      </t>
  </si>
  <si>
    <t>CUADRO PLANTA 2ª RED SOCORRIDA</t>
  </si>
  <si>
    <t>Suministro y montaje de cuadro secundario de Planta 2ª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</si>
  <si>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011.014      </t>
  </si>
  <si>
    <t>CUADRO PLANTA 1ª RED NORMAL</t>
  </si>
  <si>
    <t>Suministro y montaje de cuadro secundario de Planta 1ª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</si>
  <si>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011.015      </t>
  </si>
  <si>
    <t>CUADRO PLANTA 1ª RED SOCORRIDA</t>
  </si>
  <si>
    <t>Suministro y montaje de cuadro secundario de Planta 1ª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</si>
  <si>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011.016      </t>
  </si>
  <si>
    <t>CUADRO ENTREPLANTA RED NORMAL</t>
  </si>
  <si>
    <t>Suministro y montaje de cuadro secundario de Entreplanta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</si>
  <si>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011.017      </t>
  </si>
  <si>
    <t>CUADRO ENTREPLANTA RED SOCORRIDA</t>
  </si>
  <si>
    <t>Suministro y montaje de cuadro secundario de Entreplanta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</si>
  <si>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011.018      </t>
  </si>
  <si>
    <t>CUADRO CUARTO TÉCNICO RED NORMAL</t>
  </si>
  <si>
    <t>Suministro y montaje de cuadro secundario de Cuarto Técnico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</si>
  <si>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011.019      </t>
  </si>
  <si>
    <t>CUADRO CUARTO TÉCNICO RED SOCORRIDA</t>
  </si>
  <si>
    <t>Suministro y montaje de cuadro secundario de Cuarto Técnico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</si>
  <si>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011.020      </t>
  </si>
  <si>
    <t>CUADRO PLANTA BAJA RED NORMAL</t>
  </si>
  <si>
    <t>Suministro y montaje de cuadro secundario de Planta Baja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</si>
  <si>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011.021      </t>
  </si>
  <si>
    <t>CUADRO PLANTA BAJA RED SOCORRIDA</t>
  </si>
  <si>
    <t>Suministro y montaje de cuadro secundario de Planta Baja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</si>
  <si>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011.022      </t>
  </si>
  <si>
    <t>CUADRO CANTINA RED NORMAL</t>
  </si>
  <si>
    <t>Suministro y montaje de cuadro secundario de Cantina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</si>
  <si>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011.023      </t>
  </si>
  <si>
    <t>CUADRO CANTINA RED SOCORRIDA</t>
  </si>
  <si>
    <t>Suministro y montaje de cuadro secundario de Cantina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</si>
  <si>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011.024      </t>
  </si>
  <si>
    <t>CUADRO PLANTA SOTANO RED NORMAL</t>
  </si>
  <si>
    <t>Suministro y montaje de cuadro secundario de Planta Sótano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</si>
  <si>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011.025      </t>
  </si>
  <si>
    <t>CUADRO PLANTA SOTANO RED SOCORRIDA</t>
  </si>
  <si>
    <t>Suministro y montaje de cuadro secundario de Planta Sótano red socorrida,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</si>
  <si>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 xml:space="preserve">011.026      </t>
  </si>
  <si>
    <t>CUADRO REPROGRAFÍA</t>
  </si>
  <si>
    <t>Suministro y montaje de cuadro secundario de Reprografía red normal, ejecutado según esquema unifilar, con aparamenta y envolvente ejecución extraíble motorizada según UNE 60439-1 , analizadores de redes con tarjeta de comunicación, protecciónes diferenciales regulabes en tiempo y sensibilidad, contactos de estado y disparo de diferenciales e interruptores decabecera, señalización de tensión mediante pilotos leds, descargador de sobretensión T1.  Con compartimentación (incluido cerramiento inferior). Se incluye bancada ajustable en altura segun planos. Apto para montaje superficial y completo de puerta plena con cerradura, embarrado, con puertas transparentes , zócalo para apoyo, tapas placas ciegas, distribuidores, polybloc, etiquetas identificativas de circuitos, incluye cobertura aislante para embarrados en tensión suministrado con puerta metálica reversible y maneta . Completamente montado en lugar indicado en planos, conectado, regulado según estudio de selectividad y probado. Comprende todos los trabajos, materiales y medios auxiliares necesarios para dejar la unidad completa, totalmente instalada, probada y en perfecto estado de funcionamiento, según planos y demás documentos de Proyecto, indicaciones de la D.F. y normativa vigente. Con un 30% de reserva de espacio disponible para futuras ampliaciones. Completamente terminado.</t>
  </si>
  <si>
    <t>PN.m23E17T810</t>
  </si>
  <si>
    <t>Material</t>
  </si>
  <si>
    <t>BATERÍA DE CONDENSADORES TRIFASICA 400 V, 50 Hz, 600 kVAr, AUTOM</t>
  </si>
  <si>
    <t>Suministro, montaje e instalación de batería de condensadores trifásica de 400 V y frecuencia de 50 Hz, de 600 kVAr de potencia reactiva, de 7 escalones, de funcionamiento automático, con filtro de rechazo, para redes polucionadas por armónicos, sin interruptor automático de cabecera, con regulador de energía reactiva con pantalla de cristal líquido para la visualización del estado de funcionamiento, con condensadores autoprotegidos, contactores con resistencias de preinserción y armario metálico con grado de protección IP-21, de pie.</t>
  </si>
  <si>
    <t xml:space="preserve">m23E17CDB141 </t>
  </si>
  <si>
    <t>BANDEJA DE REJILLA 100x300 mm C7</t>
  </si>
  <si>
    <t>Bandeja de rejilla de acero galvanizado de 100x300 mm, sin separadores, con borde redondeado, continuidad eléctrica garantizada, resistente a la corrosión Clase 7, con 70 micras de espesor de galvanizado en caliente, para montar en techo o en pared. Totalmente montada, según REBT, ITC-BT-21 y NTE-IEB.</t>
  </si>
  <si>
    <t>m23E17CDB141</t>
  </si>
  <si>
    <t xml:space="preserve">m23E17CDB081 </t>
  </si>
  <si>
    <t>BANDEJA DE REJILLA 60x100 mm C7</t>
  </si>
  <si>
    <t>Bandeja de rejilla de acero galvanizado de 60x100 mm, sin separadores, con borde redondeado, continuidad eléctrica garantizada, resistente a la corrosión Clase 7, con 70 micras de espesor de galvanizado en caliente, para montar en techo o en pared. Totalmente montada, según REBT, ITC-BT-21 y NTE-IEB.</t>
  </si>
  <si>
    <t>S01</t>
  </si>
  <si>
    <t>B</t>
  </si>
  <si>
    <t>EP</t>
  </si>
  <si>
    <t>1</t>
  </si>
  <si>
    <t>2</t>
  </si>
  <si>
    <t>3</t>
  </si>
  <si>
    <t>m23E17CDB081</t>
  </si>
  <si>
    <t xml:space="preserve">m23E17CDB111 </t>
  </si>
  <si>
    <t>BANDEJA DE REJILLA 100x100 mm C7</t>
  </si>
  <si>
    <t>Bandeja de rejilla de acero galvanizado de 100x100 mm, sin separadores, con borde redondeado, continuidad eléctrica garantizada, resistente a la corrosión Clase 7, con 70 micras de espesor de galvanizado en caliente, para montar en techo o en pared. Totalmente montada, según REBT, ITC-BT-21 y NTE-IEB.</t>
  </si>
  <si>
    <t>m23E17CDB111</t>
  </si>
  <si>
    <t>PN.m23E17D050</t>
  </si>
  <si>
    <t>RED EQUIPOTENCIAL PARA BANDEJA METÁLICA</t>
  </si>
  <si>
    <t>Red equipotencial para bandeja metálica, realizada con conductor de cobre ES07Z1-K de 6 mm2, incluso p.p. de elementos de fijación y conexionado.</t>
  </si>
  <si>
    <t xml:space="preserve">m23E17CDO030 </t>
  </si>
  <si>
    <t>CANALETA BAJO SUELO 3 COMPARTIMENTOS METÁLICA</t>
  </si>
  <si>
    <t>Canaleta en montaje bajo suelo con tres compartimentos, de 150x28 mm, metálica, instalada, incluyendo elementos de fijación. Conforme a REBT, ITC-BT-21 y NTE-IEB. Sistema de canales conforme a los requisitos generales de las UNE-EN 50085-1:2006 y UNE-EN 50085-1:2006/A1:2013 y requisitos particulares conforme a UNE-EN 50085-2-2:2009. Materiales con marcado CE y Declaración de Prestaciones (CPR) según Reglamento Europeo.</t>
  </si>
  <si>
    <t>m23E17CDO030</t>
  </si>
  <si>
    <t>PN.m23E17BB07</t>
  </si>
  <si>
    <t>CABLEADO LÍNEA RZ1 K(AS+) 4x25 mm2 +TT</t>
  </si>
  <si>
    <t>Suministro, montaje e instalación de cable de cobre RZ1 K (AS) de 0,6/1 KV, de alta seguridad (AS+), con aislamiento termoestable de poliolefinas libre de halógenos, no propagador de la llama ni del incendio, con baja emisión de gases tóxicos y nula emisión de gases corrosivos. Diseñado según UNE 21027-9. Sección 4x25mm2 + TT</t>
  </si>
  <si>
    <t>CGND SOC</t>
  </si>
  <si>
    <t>PN.m23E17BB08</t>
  </si>
  <si>
    <t>CABLEADO LÍNEA RZ1 K(AS+) 4x35 mm2 +TT</t>
  </si>
  <si>
    <t>Suministro, montaje e instalación de cable de cobre RZ1 K (AS) de 0,6/1 KV, de alta seguridad (AS+), con aislamiento termoestable de poliolefinas libre de halógenos, no propagador de la llama ni del incendio, con baja emisión de gases tóxicos y nula emisión de gases corrosivos. Diseñado según UNE 21027-9. Sección 4x35mm2 + TT</t>
  </si>
  <si>
    <t>CGNC SOC</t>
  </si>
  <si>
    <t>PN.m23E17BB11</t>
  </si>
  <si>
    <t>CABLEADO LINEA RZ1 K(AS) 4x95 mm2  +TT</t>
  </si>
  <si>
    <t>Cableado de abastecimiento eléctrico, en sistema trifásico, formado por conductor multipolar de cobre aislado para una tensión nominal de 0,6/1kV de tipo RZ1-K (AS) B2ca-s1b,d1,a1 de 4x95 mm2 de sección, no propagador de la llama ni del incendio, con baja opacidad de humos y bajo índice de acidez de los gases de la combustión; instalado sobre canalización (no incluida). Totalmente realizado, i/p.p. de conexiones. Conforme a REBT, ITC-BT-14, NTE-IEB, UNE-HD 60364-1:2009 y UNE-HD 60364-1:2009/A11:2018. Cableado conforme UNE-EN 60332-1-2-3 y UNE 21123-4:2017. Materiales con marcado CE y Declaración de Prestaciones (CPR) según Reglamento Europeo (UE) 305/2011.</t>
  </si>
  <si>
    <t>PN.m23E17BB12</t>
  </si>
  <si>
    <t>CABLEADO LÍNEA RZ1 K(AS+) 4x95 mm2 +TT</t>
  </si>
  <si>
    <t>Suministro, montaje e instalación de cable de cobre RZ1 K (AS) de 0,6/1 KV, de alta seguridad (AS+), con aislamiento termoestable de poliolefinas libre de halógenos, no propagador de la llama ni del incendio, con baja emisión de gases tóxicos y nula emisión de gases corrosivos. Diseñado según UNE 21027-9. Sección 4x120mm2 + TT</t>
  </si>
  <si>
    <t>G.E.</t>
  </si>
  <si>
    <t>PN.m23E17BB13</t>
  </si>
  <si>
    <t>CABLEADO LINEA RZ1 K(AS) 4x185 mm2 +TT</t>
  </si>
  <si>
    <t>Cableado de abastecimiento eléctrico, en sistema trifásico, formado por conductor multipolar de cobre aislado para una tensión nominal de 0,6/1kV de tipo RZ1-K (AS) B2ca-s1b,d1,a1 de 4x185 mm2 de sección, no propagador de la llama ni del incendio, con baja opacidad de humos y bajo índice de acidez de los gases de la combustión; instalado sobre canalización (no incluida). Totalmente realizado, i/p.p. de conexiones. Conforme a REBT, ITC-BT-14, NTE-IEB, UNE-HD 60364-1:2009 y UNE-HD 60364-1:2009/A11:2018. Cableado conforme UNE-EN 60332-1-2-3 y UNE 21123-4:2017. Materiales con marcado CE y Declaración de Prestaciones (CPR) según Reglamento Europeo (UE) 305/2011.</t>
  </si>
  <si>
    <t>BC</t>
  </si>
  <si>
    <t>PN.m23E17BB14</t>
  </si>
  <si>
    <t>CABLEADO LINEA RZ1 K(AS) 4x240 mm2 +TT</t>
  </si>
  <si>
    <t>Cableado de abastecimiento eléctrico, en sistema trifásico, formado por conductor multipolar de cobre aislado para una tensión nominal de 0,6/1kV de tipo RZ1-K (AS) B2ca-s1b,d1,a1 de 4x240 mm2 de sección, no propagador de la llama ni del incendio, con baja opacidad de humos y bajo índice de acidez de los gases de la combustión; instalado sobre canalización (no incluida). Totalmente realizado, i/p.p. de conexiones. Conforme a REBT, ITC-BT-14, NTE-IEB, UNE-HD 60364-1:2009 y UNE-HD 60364-1:2009/A11:2018. Cableado conforme UNE-EN 60332-1-2-3 y UNE 21123-4:2017. Materiales con marcado CE y Declaración de Prestaciones (CPR) según Reglamento Europeo (UE) 305/2011.</t>
  </si>
  <si>
    <t>CLIM</t>
  </si>
  <si>
    <t>PN.m23E17BB09</t>
  </si>
  <si>
    <t>CABLEADO LÍNEA RZ1 K(AS+) 4x50 mm2 +TT</t>
  </si>
  <si>
    <t>Suministro, montaje e instalación de cable de cobre RZ1 K (AS) de 0,6/1 KV, de alta seguridad (AS+), con aislamiento termoestable de poliolefinas libre de halógenos, no propagador de la llama ni del incendio, con baja emisión de gases tóxicos y nula emisión de gases corrosivos. Diseñado según UNE 21027-9. Sección 4x50mm2 + TT</t>
  </si>
  <si>
    <t>CPCI</t>
  </si>
  <si>
    <t xml:space="preserve">m23E17CS020  </t>
  </si>
  <si>
    <t>CABLEADO CIRCUITO INT. MONOFÁSICO 0,6/1 kV 3x1,5 mm2</t>
  </si>
  <si>
    <t>Cableado de circuito interior monofásico (fase + neutro + protección), formado por manguera con conductores unipolares de cobre aislados para una tensión nominal de 0,6/1kV de tipo RZ1-K (AS) B2ca-s1a,d1,a1 de 3x1,5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</si>
  <si>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m23E17CS020</t>
  </si>
  <si>
    <t xml:space="preserve">m23E17CS030  </t>
  </si>
  <si>
    <t>CABLEADO CIRCUITO INT. MONOFÁSICO 0,6/1 kV 3x2,5 mm2</t>
  </si>
  <si>
    <t>Cableado de circuito interior monofásico (fase + neutro + protección), formado por manguera con conductores unipolares de cobre aislados para una tensión nominal de 0,6/1kV de tipo RZ1-K (AS) B2ca-s1a,d1,a1 de 3x2,5 mm2 de sección, instalado en canalización enterrada incluida.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</si>
  <si>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m23E17CS030</t>
  </si>
  <si>
    <t xml:space="preserve">m23E17CS040  </t>
  </si>
  <si>
    <t>CABLEADO CIRCUITO INT. MONOFÁSICO 0,6/1 kV 3x4 mm2</t>
  </si>
  <si>
    <t>Cableado de circuito interior monofásico (fase + neutro + protección), formado por manguera con conductores unipolares de cobre aislados para una tensión nominal de 0,6/1kV de tipo RZ1-K (AS) B2ca-s1a,d1,a1 de 3x4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</si>
  <si>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m23E17CS040</t>
  </si>
  <si>
    <t xml:space="preserve">m23E17CS050  </t>
  </si>
  <si>
    <t>CABLEADO CIRCUITO INT. MONOFÁSICO 0,6/1 kV 3x6 mm2</t>
  </si>
  <si>
    <t>Cableado de circuito interior monofásico (fase + neutro + protección), formado por manguera con conductores unipolares de cobre aislados para una tensión nominal de 0,6/1kV de tipo RZ1-K (AS) B2ca-s1a,d1,a1 de 3x64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</si>
  <si>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m23E17CS050</t>
  </si>
  <si>
    <t xml:space="preserve">m23E16aaa001 </t>
  </si>
  <si>
    <t>CABLEADO CIRCUITO INT. MONOFÁSICO 0,6/1 kV 3x10 mm2</t>
  </si>
  <si>
    <t>Cableado de circuito interior monofásico (fase + neutro + protección), formado por manguera con conductores unipolares de cobre aislados para una tensión nominal de 0,6/1kV de tipo RZ1-K (AS) B2ca-s1a,d1,a1 de 3x10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</si>
  <si>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m23E16aaa001</t>
  </si>
  <si>
    <t xml:space="preserve">m23E17CS060  </t>
  </si>
  <si>
    <t>CABLEADO CIRCUITO INT. TRIFÁSICO 0,6/1 kV 5x2,5 mm2</t>
  </si>
  <si>
    <t>Cableado de circuito interior trifásico (3 fases + neutro + protección), formado por manguera con conductores unipolares de cobre aislados para una tensión nominal de 0,6/1kV de tipo RZ1-K (AS) B2ca-s1a,d1,a1 de 5x2,5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</si>
  <si>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m23E17CS060</t>
  </si>
  <si>
    <t xml:space="preserve">m23E17CS070  </t>
  </si>
  <si>
    <t>CABLEADO CIRCUITO INT. TRIFÁSICO 0,6/1 kV 5x4 mm2</t>
  </si>
  <si>
    <t>Cableado de circuito interior trifásico (3 fases + neutro + protección), formado por manguera con conductores unipolares de cobre aislados para una tensión nominal de 0,6/1kV de tipo RZ1-K (AS) B2ca-s1a,d1,a1 de 5x4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</si>
  <si>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m23E17CS070</t>
  </si>
  <si>
    <t xml:space="preserve">m23E17CS080  </t>
  </si>
  <si>
    <t>CABLEADO CIRCUITO INT. TRIFÁSICO 0,6/1 kV 5x6 mm2</t>
  </si>
  <si>
    <t>Cableado de circuito interior trifásico (3 fases + neutro + protección), formado por manguera con conductores unipolares de cobre aislados para una tensión nominal de 0,6/1kV de tipo RZ1-K (AS) B2ca-s1a,d1,a1 de 5x6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</si>
  <si>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378</t>
  </si>
  <si>
    <t>m23E17CS080</t>
  </si>
  <si>
    <t xml:space="preserve">m23E17CS090  </t>
  </si>
  <si>
    <t>CABLEADO CIRCUITO INT. TRIFÁSICO 0,6/1 kV 5x10 mm2</t>
  </si>
  <si>
    <t>Cableado de circuito interior trifásico (3 fases + neutro + protección), formado por manguera con conductores unipolares de cobre aislados para una tensión nominal de 0,6/1kV de tipo RZ1-K (AS) B2ca-s1a,d1,a1 de 5x10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</si>
  <si>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VRV</t>
  </si>
  <si>
    <t>m23E17CS090</t>
  </si>
  <si>
    <t xml:space="preserve">m23E17CS100  </t>
  </si>
  <si>
    <t>CABLEADO CIRCUITO INT. TRIFÁSICO 0,6/1 kV 5x16 mm2</t>
  </si>
  <si>
    <t>Cableado de circuito interior trifásico (3 fases + neutro + protección), formado por manguera con conductores unipolares de cobre aislados para una tensión nominal de 0,6/1kV de tipo RZ1-K (AS) B2ca-s1a,d1,a1 de 5x16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</si>
  <si>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CFV</t>
  </si>
  <si>
    <t>m23E17CS100</t>
  </si>
  <si>
    <t xml:space="preserve">m23E17CS110  </t>
  </si>
  <si>
    <t>CABLEADO CIRCUITO INT. TRIFÁSICO 0,6/1 kV 5x25 mm2</t>
  </si>
  <si>
    <t>Cableado de circuito interior trifásico (3 fases + neutro + protección), formado por manguera con conductores unipolares de cobre aislados para una tensión nominal de 0,6/1kV de tipo RZ1-K (AS) B2ca-s1a,d1,a1 de 5x25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</si>
  <si>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m23E17CS110</t>
  </si>
  <si>
    <t>PN.m23E17CS03</t>
  </si>
  <si>
    <t>CABLEADO CIRCUITO INT. MONOFÁSICO (AS+) 0,6/1 kV 5x2,5 mm2</t>
  </si>
  <si>
    <t>Cableado de circuito interior monofásico (fase + neutro + protección), formado por manguera con conductores unipolares de cobre aislados para una tensión nominal de 0,6/1kV de tipo RZ1-K (AS) B2ca-s1a,d1,a1 de 3x2,5 mm2 de sección, instalado sobre canalización, bandeja (no incluidas) o sobre paramento. Totalmente realizado; i/p.p. de conexiones. Conforme a REBT: ITC-BT-19 e ITC-BT-20, a la NTE-IEB y a las UNE-HD 60364-1:2009 y UNE-HD 60364-1:2009/A11:2018. Cableado conforme a UNE-EN 50575:2015/A1:2016, UNE-EN 50525-2-31:2012, UNE-EN 50565-1:2015 y UNE-EN 50565-2:2015. Materiales con marcado CE y Declaración de Prestaciones (CPR) según Reglamento Europeo (UE) 305/2011.</t>
  </si>
  <si>
    <t>EXU</t>
  </si>
  <si>
    <t>PN.m23E17CS07</t>
  </si>
  <si>
    <t>CABLEADO CIRCUITO INT. TRIFÁSICO (AS+) 0,6/1 kV 5x4 mm2</t>
  </si>
  <si>
    <t>CGA SOC</t>
  </si>
  <si>
    <t>PN.m23E17CS10</t>
  </si>
  <si>
    <t>CABLEADO CIRCUITO INT. TRIFÁSICO (AS+) 0,6/1 kV 5x16 mm2</t>
  </si>
  <si>
    <t>CEXUT</t>
  </si>
  <si>
    <t xml:space="preserve">011003       </t>
  </si>
  <si>
    <t>BUS DALI APANTALLADO</t>
  </si>
  <si>
    <t>Cable bus de comunicaciones, apantallado, de 2 hilos, de 1,5 mm² de sección por hilo.</t>
  </si>
  <si>
    <t>011003</t>
  </si>
  <si>
    <t xml:space="preserve">PN.LEGELEC   </t>
  </si>
  <si>
    <t>Legalizacion de las instalaciones eléctricas de Media y Baja Ten</t>
  </si>
  <si>
    <t>Legalizacion de las instalaciones de Media Tensión y Baja Tensión, incluyendo la redacción de proyectos y/o memoria técnica, realización de pruebas, paso de OCAs por Entidad Homologada, tramitación hasta buen fin de los expedientes en la Consejería de Industria, Incluso pago de tasas. Tramitación de la acometida de suministro de energía  sin incluir tasas de acometida.  Instalación legalizada y en servicio desde la red pública..</t>
  </si>
  <si>
    <t>PN.LEGELEC</t>
  </si>
  <si>
    <t>01.1</t>
  </si>
  <si>
    <t xml:space="preserve">01.2         </t>
  </si>
  <si>
    <t>MECANISMOS</t>
  </si>
  <si>
    <t xml:space="preserve">m23E18CI030  </t>
  </si>
  <si>
    <t>DETECTOR DE PRESENCIA/LUZ DIURNA AUTÓNOMO</t>
  </si>
  <si>
    <t>Detector de presencia autónomo de superficie para varias unidades de iluminación en paralelo, con sensor de alta precisión para superficies de hasta 50 m² y altura recomendada de montaje de 2,70 m. Compatible con cualquier tipo de luminaria y lámpara. Dispone de una pantalla retráctil para impedir la detección de zonas adyacentes, incorpora una fotocélula inhibidora que evita que las luces se enciendan cuando hay suficiente aportación de luz solar. Totalmente instalado, incluido montaje y conexionado. Materiales con marcado CE según Reglamento (UE) 305/2011 e instalación conforme al CTE DB-HE-3, CTE DB-SUA-4 y NTE-IEI.</t>
  </si>
  <si>
    <t>m23E18CI030</t>
  </si>
  <si>
    <t xml:space="preserve">m23E17MA011  </t>
  </si>
  <si>
    <t>PUNTO LUZ SENCILLO GAMA ALTA</t>
  </si>
  <si>
    <t>Punto de luz sencillo unipolar, realizado con tubo PVC corrugado reforzado libre de halógenos M16 mm, cableado formado por conductores unipolares de cobre aislados para una tensión nominal de 450/750V de tipo H07Z1-K (AS) B2ca-s1a,d1,a1 de 1,5 mm2 de sección, y mecanismo de interruptor unipolar de gama alta, con acabado en blanco / color básico estándar. Totalmente montado e instalado; i/p.p. de caja de mecanismo universal con tornillos, conexiones y medios auxiliares (excepto elevación y/o transporte). Conforme a REBT: ITC-BT-19, ITC-BT-20, ITC-BT-21 e ITC-BT-25 a 27 o ITC-BT-28 (s/uso), NTE-IEB y normas UNE-EN 60669-1:2018 y UNE-EN 60669-1:2018/AC:2020-02. Materiales con marcado CE y Declaración de Prestaciones (CPR) según Reglamento Europeo (UE) 305/2011.</t>
  </si>
  <si>
    <t xml:space="preserve">m23E17MA071  </t>
  </si>
  <si>
    <t>BASE DE ENCHUFE 16A GAMA ALTA</t>
  </si>
  <si>
    <t>Base de enchufe con toma de tierra de 16A, de sistema Schüko universal, realizada con tubo PVC corrugado reforzado libre de halógenos M20 mm, cableado formado por conductores unipolares de cobre aislados para una tensión nominal de 450/750V de tipo H07Z1-K (AS) B2ca-s1a,d1,a1 de 2,5 mm2 de sección, mecanismo de base de enchufe de 16A de gama alta, con acabado en blanco / color básico estándar. Totalmente montado e instalado; i/p.p. de caja de mecanismo universal con tornillos, conexiones y medios auxiliares (excepto elevación y/o transporte). Conforme a REBT: ITC-BT-19, ITC-BT-20, ITC-BT-21 e ITC-BT-25 a 27 o ITC-BT-28 (s/uso), NTE-IEB y norma UNE 20315-1-1:2017. Materiales con marcado CE y Declaración de Prestaciones (CPR) según Reglamento Europeo (UE) 305/2011.</t>
  </si>
  <si>
    <t>TOMAS UV</t>
  </si>
  <si>
    <t>COCINA</t>
  </si>
  <si>
    <t>SALIDAS ZOC. A MESAS</t>
  </si>
  <si>
    <t>m23E17MA071</t>
  </si>
  <si>
    <t xml:space="preserve">m23E17MA081  </t>
  </si>
  <si>
    <t>BASE DE ENCHUFE DOBLE 16A GAMA ALTA</t>
  </si>
  <si>
    <t>Base de enchufe doble con toma de tierra de 16A, de sistema Schüko universal, realizada con tubo PVC corrugado reforzado libre de halógenos M20 mm, cableado formado por conductores unipolares de cobre aislados para una tensión nominal de 450/750V de tipo H07Z1-K (AS) B2ca-s1a,d1,a1 de 2,5 mm2 de sección, 2 mecanismos de base de enchufe de 16A de gama alta, con acabado en blanco / color básico estándar. Totalmente montado e instalado; i/p.p. de cajas de mecanismo universal con tornillos, conexiones y medios auxiliares (excepto elevación y/o transporte). Conforme a REBT: ITC-BT-19, ITC-BT-20, ITC-BT-21 e ITC-BT-25 a 27 o ITC-BT-28 (s/uso), NTE-IEB y norma UNE 20315-1-1:2017. Materiales con marcado CE y Declaración de Prestaciones (CPR) según Reglamento Europeo (UE) 305/2011.</t>
  </si>
  <si>
    <t>m23E17MA081</t>
  </si>
  <si>
    <t xml:space="preserve">m23E17MA101  </t>
  </si>
  <si>
    <t>TOMA TRIFASICA CAFETERA</t>
  </si>
  <si>
    <t>Base de enchufe con toma de tierra de 25A, para toma de placa de cocina, horno o similar, realizada con tubo PVC corrugado reforzado libre de halógenos M25 mm, cableado formado por conductores unipolares de cobre aislados para una tensión nominal de 450/750V de tipo H07Z1-K (AS) B2ca-s1a,d1,a1 de 6 mm2 de sección, mecanismo de base de enchufe de 25A de tipo estándar con caja para conexión con aparato, con acabado en blanco. Totalmente montado e instalado; i/p.p. de caja de mecanismo universal con tornillos, conexiones y medios auxiliares (excepto elevación y/o transporte). Conforme a REBT: ITC-BT-19, ITC-BT-20, ITC-BT-21 e ITC-BT-25 a 27 o ITC-BT-28 (s/uso), NTE-IEB y norma UNE 20315-1-1:2017. Materiales con marcado CE y Declaración de Prestaciones (CPR) según Reglamento Europeo (UE) 305/2011.</t>
  </si>
  <si>
    <t>m23E17MA101</t>
  </si>
  <si>
    <t xml:space="preserve">m23a0001     </t>
  </si>
  <si>
    <t>TOMA SECAMANOS</t>
  </si>
  <si>
    <t>m23a0001</t>
  </si>
  <si>
    <t xml:space="preserve">m23E17MP050  </t>
  </si>
  <si>
    <t>BASE DE ENCHUFE SCHÜKO SUPERFICIE TUBO PVC</t>
  </si>
  <si>
    <t>Base enchufe estanca de superficie con toma tierra lateral de 10/16 A (II+T.T) superficial realizado en tubo PVC rígido M20/gp7 y conductor de cobre unipolar, aislados para una tensión nominal de 750 V y sección 2,5 mm2 (activo, neutro y protección), incluido caja metálica de registro, toma de corriente superficial estanca y grado de protección IP-55 y regletas de conexión, totalmente montado e instalado. Conforme a REBT: ITC-BT-19, ITC-BT-20, ITC-BT-21 e ITC-BT-25 a 27 o ITC-BT-28 (s/uso), a NTE-IEB y a norma UNE 20315-1-1:2017. Materiales con marcado CE y Declaración de Prestaciones (CPR) según Reglamento Europeo (UE) 305/2011.</t>
  </si>
  <si>
    <t>TOMAS TECHO</t>
  </si>
  <si>
    <t>m23E17MP050</t>
  </si>
  <si>
    <t xml:space="preserve">012001       </t>
  </si>
  <si>
    <t>CAJA MECANISMO MMCONECTA Easyblock Inside EI1030200/66</t>
  </si>
  <si>
    <t>Suministro y colocación de Solución con, módulos en color negro, entrada y salida 1 conector rápido,  MMConecta con marcado CE según normativa UNE-EN 60670 fabricado en material autoextinguible y libre de halógenos, modelo EI1030200/66 + EPUCC30/6 + EDUSBCC/6 + CRBD29/6 + CRL325MH010/6 , de color a elegir por la dirección facultativa y formado por 4 módulo(s): 3 Schuko  alimentación estándar, 1 Cargador doble USB tipo C+C 30W, 1 placa (s) con 1 USB-C</t>
  </si>
  <si>
    <t>ALUMNOS TRIPLE</t>
  </si>
  <si>
    <t>012001</t>
  </si>
  <si>
    <t xml:space="preserve">012002       </t>
  </si>
  <si>
    <t>CAJA MECANISMO MMCONECTA Easyblock Inside EI1020100/66</t>
  </si>
  <si>
    <t>Suministro y colocación de Solución con, módulos en color negro, entrada y salida 1 conector rápido,  MMConecta con marcado CE según normativa UNE-EN 60670 fabricado en material autoextinguible y libre de halógenos, modelo EI1020100/66 + EPUCC30/6 + CRBD29/6 + CRL325MH010/6 , de color a elegir por la dirección facultativa y formado por 2 módulo(s): 2 Schuko  alimentación estándar, 1 Cargador doble USB tipo C+C 30W</t>
  </si>
  <si>
    <t>ALUMNOS DOBLE</t>
  </si>
  <si>
    <t>012002</t>
  </si>
  <si>
    <t xml:space="preserve">012003       </t>
  </si>
  <si>
    <t>CAJA MECANISMO MMCONECTA Easyblock Inside EI1020200/66</t>
  </si>
  <si>
    <t>Suministro y colocación de Solución con, módulos en color negro, entrada y salida 1 conector rápido,  MMConecta con marcado CE según normativa UNE-EN 60670 fabricado en material autoextinguible y libre de halógenos, modelo EI1020200/66 + EDH6A/6 + EDHDMIUSBC2C/6 + CRBD29/6 + CRL325MH010/6 + CRLC6AUMH030 , de color a elegir por la dirección facultativa y formado por 3 módulo(s): 2 Schuko  alimentación estándar,  1 RJ45 simple conector hembra-hembra RJ45 Cat6A UTP (conector incluido), 1 placa(s) con 1 HDMI + 1 USB-C</t>
  </si>
  <si>
    <t>PROFESOR</t>
  </si>
  <si>
    <t>012003</t>
  </si>
  <si>
    <t xml:space="preserve">012004       </t>
  </si>
  <si>
    <t>CAJA MECANISMO MMCONECTA Easyblock Inside EI2022100/66</t>
  </si>
  <si>
    <t>Suministro y colocación de Solución con, módulos en color negro, entrada y salida 1 conector rápido,  MMConecta con marcado CE según normativa UNE-EN 60670 fabricado en material autoextinguible y libre de halógenos, modelo EI2022100/66 + EDHH6A/6 + CRBD29/6 + CRBD29/3 + CRL325MH010/3 + CRL325MH010/6 + CRLC6AUMH030 , de color a elegir por la dirección facultativa y formado por 4 módulo(s): 2 Schuko  alimentación estándar, 2 Schuko  alimentación sai, 1 RJ45 doble(s) conector hembra-hembra RJ45 Cat6A UTP (conector incluido)</t>
  </si>
  <si>
    <t>PUESTOS TRABAJO</t>
  </si>
  <si>
    <t>012004</t>
  </si>
  <si>
    <t xml:space="preserve">012005       </t>
  </si>
  <si>
    <t>CAJA MECANISMO MMCONECTA Easyblock Inside EI1040300/66</t>
  </si>
  <si>
    <t>Suministro y colocación de Solución con, módulos en color negro, entrada y salida 1 conector rápido,  MMConecta con marcado CE según normativa UNE-EN 60670 fabricado en material autoextinguible y libre de halógenos, modelo EI1040300/66 + EPUCC65/6 + EDHH6A/6 + EDHDMIUSBC2C/6 + CRBD29/6 + CRL325MH010/6 + CRLC6AUMH030 , de color a elegir por la dirección facultativa y formado por 6 módulo(s): 4 Schuko  alimentación estándar, 1 Cargador doble USB tipo C+C 65W, 1 RJ45 doble(s) conector hembra-hembra RJ45 Cat6A UTP (conector incluido), 1 placa(s) con 1 HDMI + 1 USB-C</t>
  </si>
  <si>
    <t>AUDIOVISUALES</t>
  </si>
  <si>
    <t>012005</t>
  </si>
  <si>
    <t xml:space="preserve">012006       </t>
  </si>
  <si>
    <t>CAJA MECANISMO MMCONECTA</t>
  </si>
  <si>
    <t>01.2</t>
  </si>
  <si>
    <t xml:space="preserve">01.3         </t>
  </si>
  <si>
    <t>ILUMINACION</t>
  </si>
  <si>
    <t xml:space="preserve">013001       </t>
  </si>
  <si>
    <t>LUMINARIA PARA LINEA CONTINUA LAMP FIL45 560mm NEGRO OPTICA TECH</t>
  </si>
  <si>
    <t>Luminaria en tira continua, para empotrar, marca LAMP, modelo FIL45 F42RE056MOTE940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</si>
  <si>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013001</t>
  </si>
  <si>
    <t xml:space="preserve">013002       </t>
  </si>
  <si>
    <t>LUMINARIA PARA LINEA CONTINUA LAMP FIL45 840mm NEGRO OPTICA TECH</t>
  </si>
  <si>
    <t>Luminaria en tira continua, para empotrar, marca LAMP, modelo FIL45 F42RE084MOTE940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</si>
  <si>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013002</t>
  </si>
  <si>
    <t xml:space="preserve">013003       </t>
  </si>
  <si>
    <t>LUMINARIA PARA LINEA CONTINUA LAMP FIL45 1120mm NEGRO OPTICA TEC</t>
  </si>
  <si>
    <t>Luminaria en tira continua, para empotrar, marca LAMP, modelo FIL45 F42RE112MOTE940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</si>
  <si>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013003</t>
  </si>
  <si>
    <t xml:space="preserve">013004       </t>
  </si>
  <si>
    <t>LUMINARIA PARA LINEA CONTINUA LAMP FIL45 1400mm NEGRO OPTICA TEC</t>
  </si>
  <si>
    <t>Luminaria en tira continua, para empotrar, marca LAMP, modelo FIL45 F42RE140MOTE940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</si>
  <si>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013004</t>
  </si>
  <si>
    <t xml:space="preserve">013005       </t>
  </si>
  <si>
    <t>LUMINARIA PARA LINEA CONTINUA LAMP FIL45 1680mm NEGRO OPTICA TEC</t>
  </si>
  <si>
    <t>Luminaria en tira continua, para empotrar, marca LAMP, modelo FIL45 F42RE168MOTE940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</si>
  <si>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013005</t>
  </si>
  <si>
    <t xml:space="preserve">013006       </t>
  </si>
  <si>
    <t>LUMINARIA PARA LINEA CONTINUA LAMP FIL45 1960mm NEGRO OPTICA TEC</t>
  </si>
  <si>
    <t>Luminaria en tira continua, para empotrar, marca LAMP, modelo FIL45 F42RE196MOTE940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</si>
  <si>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013006</t>
  </si>
  <si>
    <t xml:space="preserve">013007       </t>
  </si>
  <si>
    <t>LUMINARIA PARA LINEA CONTINUA LAMP FIL45 2240mm NEGRO OPTICA TEC</t>
  </si>
  <si>
    <t>Luminaria en tira continua, para empotrar, marca LAMP, modelo FIL45 F42RE224MOTE940 DALI, regulable, incuso accesorios de soportación, elementos terminales y pequeño material, incluso p.p. de cableado 3x1,5mm² y bus DALI.
Fabricada en extrusión de aluminio pintado en color negro mate con óptica TECH y deslumbramiento inferior UGR19. Modelo para LED MID-POWER, con temperatura de color blanco neutro y equipo electrónico incorporado. Con un grado de protección IP20, IK07. Clase de aislamiento I. Seguridad fotobiológica grupo 0</t>
  </si>
  <si>
    <t>013007</t>
  </si>
  <si>
    <t xml:space="preserve">013011       </t>
  </si>
  <si>
    <t>LUMINARIA FARO BARCELONA ROL PLAFON 15 W, NEGRO</t>
  </si>
  <si>
    <t xml:space="preserve"> Luminaria y lámpara con marcado CE según Reglamento (UE) 305/2011. Instalada, incluyendo replanteo, accesorios de anclaje y conexionado, conforme al CTE DB-HE-3, CTE DB-SUA-4 y NTE-IEI.</t>
  </si>
  <si>
    <t>013011</t>
  </si>
  <si>
    <t xml:space="preserve">013012       </t>
  </si>
  <si>
    <t>LUMINARIA DOWNLIGHT DE EMPOTRAR LAMP MOONLIGHT G2 ML2SF35MOPR940</t>
  </si>
  <si>
    <t>013012</t>
  </si>
  <si>
    <t xml:space="preserve">013013       </t>
  </si>
  <si>
    <t>LUMINARIA DOWNLIGHT DE EMPOTRAR LAMP DOMO 220 2000lum DO2RD30SY8</t>
  </si>
  <si>
    <t>013013</t>
  </si>
  <si>
    <t xml:space="preserve">013014       </t>
  </si>
  <si>
    <t>CARRIL TRIFASICO NEGRO</t>
  </si>
  <si>
    <t>013014</t>
  </si>
  <si>
    <t xml:space="preserve">013015       </t>
  </si>
  <si>
    <t>PROYECTOR PARA CARRIL TRIF FARO BARCELONA STAN LED, NEGRO</t>
  </si>
  <si>
    <t>013015</t>
  </si>
  <si>
    <t xml:space="preserve">013016       </t>
  </si>
  <si>
    <t>LUMINARIA SUSPENDIDA DECORATIVA A DEFINIR</t>
  </si>
  <si>
    <t>013016</t>
  </si>
  <si>
    <t xml:space="preserve">0133020      </t>
  </si>
  <si>
    <t>LUMINARIA DE EMERGENCIA ETAP K6 K6A-R30-1M0-20-1L0</t>
  </si>
  <si>
    <t>0133020</t>
  </si>
  <si>
    <t xml:space="preserve">013021       </t>
  </si>
  <si>
    <t>BALIZA ESCALERAS LEGRAND LIPSO AUTONOMO NEGRO Ref: 660901</t>
  </si>
  <si>
    <t>013021</t>
  </si>
  <si>
    <t xml:space="preserve">013026       </t>
  </si>
  <si>
    <t>LUMINARIA/TIRA LINEAL LED</t>
  </si>
  <si>
    <t>Metro lineal de luminaria LED de superficie, en perfil de aluminio anodizado natural con tapas finales de fundición de aluminio, con óptica de microprismas o de efecto lineal; grado de protección IP20 / Clase I y aislamiento clase F, según UNE-EN 60598 y UNE-EN 60529; equipado con módulo de LED de 4800 lm, con un consumo de 25 W y temperatura de color blanco neutro (4000K), driver integrado regulable; para alumbrado general, oficinas, y comercial. Distribución de luz óptima y control del deslumbramiento de acuerdo con la normativa UNE-EN 12464. Luminaria y lámpara con marcado CE según Reglamento (UE) 305/2011. Instalada, incluyendo replanteo, accesorios de anclaje y conexionado, conforme al CTE DB-HE-3, CTE DB-SUA-4 y NTE-IEI.</t>
  </si>
  <si>
    <t>013026</t>
  </si>
  <si>
    <t>01.3</t>
  </si>
  <si>
    <t xml:space="preserve">01.4         </t>
  </si>
  <si>
    <t>TELECOMUNICACIONES E INFORMATICA</t>
  </si>
  <si>
    <t xml:space="preserve">m23E19IB081  </t>
  </si>
  <si>
    <t>CABLEADO HORIZONTAL UTP CATEGORÍA 6 PVC</t>
  </si>
  <si>
    <t>Cableado horizontal de par trenzado, formada por cable UTP de 4 pares, categoría 6 PVC, en montaje en canal, instalado, montaje y conexionado. Conforme a ISO/IEC 11801:2017, IEC 61156-5:2020, UNE-EN 50173-1:2018, UNE-EN 50288-6-1:2013. Materiales con marcado CE y DdP (Declaración de Prestaciones) según Reglamento (UE) 305/2011.</t>
  </si>
  <si>
    <t>m23E19IB081</t>
  </si>
  <si>
    <t xml:space="preserve">m23E19IM040  </t>
  </si>
  <si>
    <t>TOMA RJ45 C6 UTP</t>
  </si>
  <si>
    <t>Toma simple RJ45 categoría 6 UTP (sin incluir cableado), realizada con canalización de tubo PVC corrugado de M 20/gp5, empotrada, montada e instalada. Conforme ANSI/EIA/TIA 568-B.2.1:2002, ISO/IEC 11801:2017. UNE-EN 50173-1:2018. Materiales con marcado CE y DdP (Declaración de Prestaciones) según Reglamento (UE) 305/2011.</t>
  </si>
  <si>
    <t>m23E19IM040</t>
  </si>
  <si>
    <t>01.4</t>
  </si>
  <si>
    <t>ICAM01</t>
  </si>
  <si>
    <t xml:space="preserve">ICAM02       </t>
  </si>
  <si>
    <t>CLIMATIZACION</t>
  </si>
  <si>
    <t xml:space="preserve">02.01        </t>
  </si>
  <si>
    <t>EQUIPOS Y LINEAS FRIGORIFICAS</t>
  </si>
  <si>
    <t xml:space="preserve">0201001      </t>
  </si>
  <si>
    <t>REVISION FABRICANTE SISTEMA DAIKIN VRV IV CON RECUPERACION</t>
  </si>
  <si>
    <t>0201001</t>
  </si>
  <si>
    <t xml:space="preserve">0201002      </t>
  </si>
  <si>
    <t>PARADA, RECOGIDA GAS Y STAND BY UNIDADES DAIKIN VRV IV 410A</t>
  </si>
  <si>
    <t>SIST 40 BAJA</t>
  </si>
  <si>
    <t>SIST 24 3ª, 2ª, 1ª</t>
  </si>
  <si>
    <t>SIST 14 EP</t>
  </si>
  <si>
    <t>SIST 10 SOT</t>
  </si>
  <si>
    <t>0201002</t>
  </si>
  <si>
    <t xml:space="preserve">0201003      </t>
  </si>
  <si>
    <t>DESMONTAJE, REVISION Y LIMPIEZA UNIDADES INTERIORES</t>
  </si>
  <si>
    <t>0201003</t>
  </si>
  <si>
    <t xml:space="preserve">0201004      </t>
  </si>
  <si>
    <t>DESMONTAJE, REVISION Y LIMPIEZA CAJAS DE RECUPERACION</t>
  </si>
  <si>
    <t>0201004</t>
  </si>
  <si>
    <t xml:space="preserve">0201005      </t>
  </si>
  <si>
    <t>DESMONTAJE, REVISION Y LIMPIEZA TERMOSTATOS</t>
  </si>
  <si>
    <t>0201005</t>
  </si>
  <si>
    <t xml:space="preserve">0201006      </t>
  </si>
  <si>
    <t>DESMONTAJE, REVISION Y LIMPIEZA JUNTAS REFNET</t>
  </si>
  <si>
    <t>0201006</t>
  </si>
  <si>
    <t xml:space="preserve">UDAIRXYQ10U  </t>
  </si>
  <si>
    <t>RXYQ10U - unidad exterior VRV-IV+ bomba de calor, compatible c/u</t>
  </si>
  <si>
    <t>Unidad exterior VRV IV+ Bomba de calor Daikin, modelo RXYQ10U, compresores Scroll DC Inverter y Temperatura de Refrigerante Variable (VRT). Capacidad frigorífica/calorífica nominal: 28.0/31.5 kW. SEER=6,8 SCOP=4,3 ns,c(%)=267,6 ns,h(%)=168,2. Dimensiones 1.685x930x765 mm, 198 kg, 380V. Conexiones frigoríficas 3/8" 7/8". Tratamiento anticorrosivo. Rango funcionamiento: Frío -5 a 43ºC; Calor -20 a 15,5ºC. Longitud máx. 165m (190 equiv), diferencia nivel máx. 90m. R410A.</t>
  </si>
  <si>
    <t>SOTANO</t>
  </si>
  <si>
    <t>UDAIRXYQ10U</t>
  </si>
  <si>
    <t xml:space="preserve">UDAIFXFQ25B  </t>
  </si>
  <si>
    <t>FXFQ25B - unidad interior de cassette Round Flow</t>
  </si>
  <si>
    <t>Unidad interior Round Flow Cassette V.R.V. Inverter bomba de calor marca Daikin mod. FXFQ25B de 3.200 W de potencia calorífica y 2.800 W de potencia frigorífica, con refrigerante R410A. Dimensiones (mm) AlxAnxPf: 204x840x840. Peso 20 kg.</t>
  </si>
  <si>
    <t>UDAIFXFQ25B</t>
  </si>
  <si>
    <t xml:space="preserve">UDAIFXFQ32B  </t>
  </si>
  <si>
    <t>FXFQ32B - unidad interior de cassette Round Flow</t>
  </si>
  <si>
    <t>Unidad interior Round Flow Cassette V.R.V. Inverter bomba de calor marca Daikin mod. FXFQ32B de 4.000 W de potencia calorífica y 3.600 W de potencia frigorífica, con refrigerante R410A. Dimensiones (mm) AlxAnxPf: 204x840x840. Peso 20 kg.</t>
  </si>
  <si>
    <t>UDAIFXFQ32B</t>
  </si>
  <si>
    <t xml:space="preserve">UDAIFXFQ40B  </t>
  </si>
  <si>
    <t>FXFQ40B - unidad interior de cassette Round Flow</t>
  </si>
  <si>
    <t>Unidad interior Round Flow Cassette V.R.V. Inverter bomba de calor marca Daikin mod. FXFQ40B de 5.000 W de potencia calorífica y 4.500 W de potencia frigorífica, con refrigerante R410A. Dimensiones (mm) AlxAnxPf: 204x840x840. Peso 20 kg.</t>
  </si>
  <si>
    <t>UDAIFXFQ40B</t>
  </si>
  <si>
    <t xml:space="preserve">UDAIFXFQ63B  </t>
  </si>
  <si>
    <t>FXFQ63B - unidad interior de cassette Round Flow</t>
  </si>
  <si>
    <t>Unidad interior Round Flow Cassette V.R.V. Inverter bomba de calor marca Daikin mod. FXFQ63B de 8.000 W de potencia calorífica y 7.100 W de potencia frigorífica, con refrigerante R410A. Dimensiones (mm) AlxAnxPf: 204x840x840. Peso 20 kg.</t>
  </si>
  <si>
    <t>UDAIFXFQ63B</t>
  </si>
  <si>
    <t xml:space="preserve">UDAMAQ       </t>
  </si>
  <si>
    <t>Instalación de unidad interior recuperada</t>
  </si>
  <si>
    <t>UDAMAQ</t>
  </si>
  <si>
    <t xml:space="preserve">02011        </t>
  </si>
  <si>
    <t>BRC2E52 termostato control remoto</t>
  </si>
  <si>
    <t>02011</t>
  </si>
  <si>
    <t xml:space="preserve">02012        </t>
  </si>
  <si>
    <t>Instalación de termostato recuperado</t>
  </si>
  <si>
    <t>Suministro y montaje de mando de control remoto, marca DAIKIN, modelo BRC2E52C con pantalla digital, marcha paro, selección de modo de funcionamiento y temperatura de consigna.</t>
  </si>
  <si>
    <t>02012</t>
  </si>
  <si>
    <t>UDAIBS4Q14AV1</t>
  </si>
  <si>
    <t>BS4Q14AV1B - caja múltiple de inversión de ciclo</t>
  </si>
  <si>
    <t>Caja de Inversión de Ciclo en sistemas VRV-IV de Recuperación de Calor, compuesta por 4 cajas BS1Q10AV1B, marcaDaikin, modelo BS4Q14AV1B, conectabilidad máxima hasta 20 unidades interiores e índice máximo de conexión de unidades interiores igual a 400 (100 por caja individual). Dimensiones (AlxAnxPr) 298x370x430 mm, peso 17 kg, y alimentación monofásica 1x220V + T (consumo nominal 4,3 W). Garantiza la llegada de refrigerante (gas caliente o líquido) en las condiciones idóneas para el perfecto funcionamiento de las unidades interiores aguas debajo de la caja BSQ, que van a funcionar en un mismo modo, en refrigeración o en calefacción, independientemente del modo de funcionamiento del resto de unidades del sistema. Conexiones de entrada a la caja 3 tuberías frigoríficas, de Líquido, Descarga y Gas, y conexiones de salida de la caja 4 pares de tuberías frigoríficas, de Líquido y Gas, hacia las unidades interiores. Utiliza refrigerante ecológico R410A.</t>
  </si>
  <si>
    <t xml:space="preserve">UDACAJ       </t>
  </si>
  <si>
    <t>Instalacion de caja de inversion recuperada</t>
  </si>
  <si>
    <t>UDACAJ</t>
  </si>
  <si>
    <t>UDAIKHRQ23M64</t>
  </si>
  <si>
    <t>KHRQ23M64T - kit de derivación junta refnet</t>
  </si>
  <si>
    <t>Kit de derivación de refrigerante en sistemas VRV de recuperación de calor, marca Daikin, modelo KHRQ23M64T, formado por tres juntas (líquido, descarga y gas), utilizando refrigerante ecológico R410A.</t>
  </si>
  <si>
    <t>UDAIKHRQ22M64</t>
  </si>
  <si>
    <t>KHRQ22M64T - kit de derivación junta refnet</t>
  </si>
  <si>
    <t>Kit de derivación de refrigerante en sistemas VRVde recuperación de calor, marcaDaikin, modeloKHRQ22M64T, formado por dos juntas (líquido y gas), utilizando refrigerante ecológico R410A.</t>
  </si>
  <si>
    <t xml:space="preserve">udaref       </t>
  </si>
  <si>
    <t>Instalacion de junta REFNET recuperada</t>
  </si>
  <si>
    <t>udaref</t>
  </si>
  <si>
    <t>UDAIERGA08EVH</t>
  </si>
  <si>
    <t>ERGA08EVH - unidad exterior 8kW monofásica</t>
  </si>
  <si>
    <t>Unidad exterior aerotérmica Altherma 3 Bibloc, marca Daikin, modelo ERGA08EVH, monofásica, con compresor swing inverter y refrigerante R32. Calificación energética A+++.Capacidad calorífica/frigorífica: 7,50 kW/6,25 kW y COP/ EER: 4,60/5,40 para condiciones UNE-EN 14825. Capacidad calorífica/frigorífica máxima 9,37 /8,57 kW a A7/W35 y A35/W18. Dimensiones 740x884x388 mm, 58,5 kg de peso. Conexiones de refrigerante = 1/4" - 5/8". Rango de funcionamiento en Refrigeración de 10 a 43ºC; Calefacción de -25 a 35ºC. Temperatura impulsión máxima hasta 65ºC.</t>
  </si>
  <si>
    <t>UDAIEHBX08E6V</t>
  </si>
  <si>
    <t>EHBX08E6V - hidrokit</t>
  </si>
  <si>
    <t>Unidad interior, marca DAIKIN, modelo EHBX08E6V. Dimensiones (AlxAnxPr) 890x450x350 mm. Modelo EHBX08E6V. Nivel sonoro en refrigeración/calefacción 28/28 dB(A). Incorpora vaso de expansión 10 litros, purgador automático, resistencia eléctrica de apoyo de 6 kW (configurable en etapas de 2 kW), bomba de circulación inverter, filtro ciclónico magnético y protocolo SmartGrid para conexión de sistemas fotovoltaicos. Incluye de serie accesorio para control vía APP. Color blanco.</t>
  </si>
  <si>
    <t>UDAIEKHWS150D</t>
  </si>
  <si>
    <t>EKHWS150D3V3 - depósito acumulador 150 litros de acero inoxidabl</t>
  </si>
  <si>
    <t>UDAIEKHWS200D</t>
  </si>
  <si>
    <t>EKHWS200D3V3 - depósito acumulador 200 litros de acero inoxidabl</t>
  </si>
  <si>
    <t>UDAICYQM200DK</t>
  </si>
  <si>
    <t>CYQM200-DK100F-N - unidad para colgar compatible con ERQ</t>
  </si>
  <si>
    <t>UDAIESMODULAR</t>
  </si>
  <si>
    <t>DAHU-MODULAR-P-10 - unidad de tratamiento de aire</t>
  </si>
  <si>
    <t>Unidad de Tratamiento de Aire marca Daikin, serie MODULAR P Tamaño 10, para un caudal máximo de 20.000 m3/h y una presión estática disponible en impulsión y retorno de 200 Pa. Construida con perfilería de aluminio anodizado internamente redondeada (para evitar acumulación de suciedad y facilitar la limpieza) y paneles tipo sándwich de 42 mm de espesor, con espuma de poliuretano de aislamiento de serie, chapa exterior prepintada (con elevada resistencia a la corrosión y a la radiación UV (categoría RC5 y RUV4 según la norma EN 10169) y chapa interior en Aluzinc. Incluye recuperador de placas tipo CounterFlow de muy alta eficiencia (con by-pass interno) y control Plug &amp; Play totalmente integrado y cableado en el interior de la unidad (se incluye cuadro, protecciones, sensores, presostatos en filtros, actuadores en compuertas...) con un único punto de suministro eléctrico (230V - 1fase - 50Hz). Incluye filtrado para cumplimiento de IDA1/IDA2/IDA3 según requerimientos y ventiladores tipo plug-fan con motor EC (clase de eficiencia IE4) con control para caudal de aire o presión constante. Unidad de dimensiones (Alto x Ancho x Largo) 2.570x2.300x4.190 mm y un peso de 2.071 kg. Serie con CERTIFICACION EUROVENT y prestaciones según ficha técnica.
*Consultar precio</t>
  </si>
  <si>
    <t xml:space="preserve">m23E23UH110  </t>
  </si>
  <si>
    <t>HUMIDIFICADOR VAPOR CON REGULACIÓN 45-60 kg/h.</t>
  </si>
  <si>
    <t>Humidificador de vapor fabricado con mueble de chapa de acero y equipado con cilindro de plástico, distribuidor y resistencia eléctrica, con regulación proporcional para una producción de vapor de 45-60 kg./h, incluso p.p. de accesorios y mano de obra de montaje, conforme a RITE (RD 1027/2007) y CTE DB-HS-3. Fabricado conforme UNE-EN 60335-2-88:2004. Equipo con marcado CE y DdP (declaración de prestaciones) según Reglamento UE 305/2011.</t>
  </si>
  <si>
    <t>m23E23UH110</t>
  </si>
  <si>
    <t xml:space="preserve">PN.E23TX060  </t>
  </si>
  <si>
    <t>BUS INTERCONEXIÓN EQUIPOS CLIMATIZACIÓN 3x1 mm2 APANTALLADO</t>
  </si>
  <si>
    <t>Circuito eléctrico de interconexión de equipos de climatización (ud. exterior e interior), formado por conductores unipolares de cobre aislados H07Z1-K (AS) 3x2,5 mm2 más línea de tierra 1x2,5 mm2; para una tensión nominal de 450/750 V, realizado con tubo PVC corrugado M16/gp5 empotrado. Totalmente instalado y conectado. Válido para instalaciones interiores en locales o edificios de pública concurrencia conforme a REBT (RD 842/2002), ITC-BT-25.</t>
  </si>
  <si>
    <t>PN.E23TX060</t>
  </si>
  <si>
    <t xml:space="preserve">m23E23DFS010 </t>
  </si>
  <si>
    <t>TUBERÍA COBRE FRIGORÍFICO ROLLO AISLADA D=1/4"</t>
  </si>
  <si>
    <t>Tubería de cobre frigorífico en rollo, de diámetro 1/4", con pared de 0,80 mm de espesor, con certificación de calidad de fabricación conforme a la norma UNE-EN 12735-1:2020; para tubería de circuitos de climatización/refrigeración. Totalmente montada; i/p.p. de piezas (codos, tes, manguitos, etc). Materiales con marcado CE y DdP (declaración de prestaciones) según Reglamento UE 305/2011.</t>
  </si>
  <si>
    <t>m23E23DFS010</t>
  </si>
  <si>
    <t xml:space="preserve">E23TB010     </t>
  </si>
  <si>
    <t>TUBERÍA COBRE FRIGORÍFICO RÍGIDO D=3/8"</t>
  </si>
  <si>
    <t>Tubería de cobre frigorífico rígido en barras, de diámetro 3/8", con pared de 0,80 mm de espesor, con certificación de calidad de fabricación conforme a la norma UNE-EN 12735-1:2020; para tubería de circuitos de climatización/refrigeración. Totalmente montada; i/p.p. de piezas (codos, tes, manguitos, etc).</t>
  </si>
  <si>
    <t>E23TB010</t>
  </si>
  <si>
    <t xml:space="preserve">E23TB020     </t>
  </si>
  <si>
    <t>TUBERÍA COBRE FRIGORÍFICO RÍGIDO D=1/2"</t>
  </si>
  <si>
    <t>Tubería de cobre frigorífico rígido en barras, de diámetro 1/2", con pared de 0,80 mm de espesor, con certificación de calidad de fabricación conforme a la norma UNE-EN 12735-1:2020; para tubería de circuitos de climatización/refrigeración. Totalmente montada; i/p.p. de piezas (codos, tes, manguitos, etc).</t>
  </si>
  <si>
    <t>E23TB020</t>
  </si>
  <si>
    <t xml:space="preserve">E23TB030     </t>
  </si>
  <si>
    <t>TUBERÍA COBRE FRIGORÍFICO RÍGIDO D=5/8"</t>
  </si>
  <si>
    <t>Tubería de cobre frigorífico rígido en barras, de diámetro 5/8", con pared de 0,80 mm de espesor, con certificación de calidad de fabricación conforme a la norma UNE-EN 12735-1:2020; para tubería de circuitos de climatización/refrigeración. Totalmente montada; i/p.p. de piezas (codos, tes, manguitos, etc).</t>
  </si>
  <si>
    <t>E23TB030</t>
  </si>
  <si>
    <t xml:space="preserve">E23TB040     </t>
  </si>
  <si>
    <t>TUBERÍA COBRE FRIGORÍFICO RÍGIDO D=3/4"</t>
  </si>
  <si>
    <t>Tubería de cobre frigorífico rígido en barras, de diámetro 3/4", con pared de 0,80 mm de espesor, con certificación de calidad de fabricación conforme a la norma UNE-EN 12735-1:2020; para tubería de circuitos de climatización/refrigeración. Totalmente montada; i/p.p. de piezas (codos, tes, manguitos, etc).</t>
  </si>
  <si>
    <t>E23TB040</t>
  </si>
  <si>
    <t xml:space="preserve">E23TB050     </t>
  </si>
  <si>
    <t>TUBERÍA COBRE FRIGORÍFICO RÍGIDO D=7/8"</t>
  </si>
  <si>
    <t>Tubería de cobre frigorífico rígido en barras, de diámetro 7/8", con pared de 1 mm de espesor, con certificación de calidad de fabricación conforme a la norma UNE-EN 12735-1:2020; para tubería de circuitos de climatización/refrigeración. Totalmente montada; i/p.p. de piezas (codos, tes, manguitos, etc).</t>
  </si>
  <si>
    <t>E23TB050</t>
  </si>
  <si>
    <t xml:space="preserve">E23TB070     </t>
  </si>
  <si>
    <t>TUBERÍA COBRE FRIGORÍFICO RÍGIDO D=1 1/8"</t>
  </si>
  <si>
    <t>Tubería de cobre frigorífico rígido en barras, de diámetro 1 1/8", con pared de 1 mm de espesor, con certificación de calidad de fabricación conforme a la norma UNE-EN 12735-1:2020; para tubería de circuitos de climatización/refrigeración. Totalmente montada; i/p.p. de piezas (codos, tes, manguitos, etc).</t>
  </si>
  <si>
    <t>E23TB070</t>
  </si>
  <si>
    <t xml:space="preserve">E23TB080     </t>
  </si>
  <si>
    <t>TUBERÍA COBRE FRIGORÍFICO RÍGIDO D=1 3/8"</t>
  </si>
  <si>
    <t>Tubería de cobre frigorífico rígido en barras, de diámetro 1 3/8", con pared de 1 mm de espesor, con certificación de calidad de fabricación conforme a la norma UNE-EN 12735-1:2020; para tubería de circuitos de climatización/refrigeración. Totalmente montada; i/p.p. de piezas (codos, tes, manguitos, etc).</t>
  </si>
  <si>
    <t>E23TB080</t>
  </si>
  <si>
    <t xml:space="preserve">PN.E23TB011  </t>
  </si>
  <si>
    <t>AISLAMIENTO TUBERÍA COBRE FRIGORÍFICO RÍGIDO D=3/8"</t>
  </si>
  <si>
    <t>Aislamiento para tubería frigorífica de 3/8", formado por coquilla de espuma elastomérica de espesor según RITE. Totalmente instalado.</t>
  </si>
  <si>
    <t>PN.E23TB011</t>
  </si>
  <si>
    <t xml:space="preserve">PN.E23TB021  </t>
  </si>
  <si>
    <t>AISLAMIENTO TUBERÍA COBRE FRIGORÍFICO RÍGIDO D=1/2"</t>
  </si>
  <si>
    <t>Aislamiento para tubería frigorífica de 1/2", formado por coquilla de espuma elastomérica de espesor según RITE. Totalmente instalado.</t>
  </si>
  <si>
    <t>PN.E23TB021</t>
  </si>
  <si>
    <t xml:space="preserve">PN.E23TB031  </t>
  </si>
  <si>
    <t>AISLAMIENTO TUBERÍA COBRE FRIGORÍFICO RÍGIDO D=5/8"</t>
  </si>
  <si>
    <t>Aislamiento para tubería frigorífica de 5/8", formado por coquilla de espuma elastomérica de espesor según RITE. Totalmente instalado.</t>
  </si>
  <si>
    <t>PN.E23TB031</t>
  </si>
  <si>
    <t xml:space="preserve">PN.E23TB041  </t>
  </si>
  <si>
    <t>AISLAMIENTO TUBERÍA COBRE FRIGORÍFICO RÍGIDO D=3/4"</t>
  </si>
  <si>
    <t>Aislamiento para tubería frigorífica de 3/4", formado por coquilla de espuma elastomérica de espesor según RITE. Totalmente instalado.</t>
  </si>
  <si>
    <t>PN.E23TB041</t>
  </si>
  <si>
    <t xml:space="preserve">PN.E23TB051  </t>
  </si>
  <si>
    <t>AISLAMIENTO TUBERÍA COBRE FRIGORÍFICO RÍGIDO D=7/8"</t>
  </si>
  <si>
    <t>Aislamiento para tubería frigorífica de 7/8", formado por coquilla de espuma elastomérica de espesor según RITE. Totalmente instalado.</t>
  </si>
  <si>
    <t>PN.E23TB051</t>
  </si>
  <si>
    <t xml:space="preserve">PN.E23TB061  </t>
  </si>
  <si>
    <t>AISLAMIENTO TUBERÍA COBRE FRIGORÍFICO RÍGIDO D=1"</t>
  </si>
  <si>
    <t>Aislamiento para tubería frigorífica de 1", formado por coquilla de espuma elastomérica de espesor según RITE. Totalmente instalado.</t>
  </si>
  <si>
    <t>PN.E23TB061</t>
  </si>
  <si>
    <t xml:space="preserve">PN.E23TB071  </t>
  </si>
  <si>
    <t>AISLAMIENTO TUBERÍA COBRE FRIGORÍFICO RÍGIDO D=1 1/8"</t>
  </si>
  <si>
    <t>Aislamiento para tubería frigorífica de 1 1/8", formado por coquilla de espuma elastomérica de espesor según RITE. Totalmente instalado.</t>
  </si>
  <si>
    <t>PN.E23TB071</t>
  </si>
  <si>
    <t xml:space="preserve">PN.E23TB072  </t>
  </si>
  <si>
    <t>AISLAMIENTO c/ ALUMINIO TUBERÍA COBRE FRIGORÍFICO RÍGIDO D=1 1/8</t>
  </si>
  <si>
    <t>Aislamiento para tubería frigorífica de 1 1/8", formado por coquilla de espuma elastomérica de espesor según RITE. Protegido mediante chapa de aluminio de 0,6mm de espesor remachada o atornillada. Totalmente instalado.</t>
  </si>
  <si>
    <t>PN.E23TB072</t>
  </si>
  <si>
    <t xml:space="preserve">02013        </t>
  </si>
  <si>
    <t>DCS601C51 SISTEMA DE CONTROL</t>
  </si>
  <si>
    <t>Suministro y montaje de control centralizado inteligente, marca DAIKIN, modelo DCS601C51 para la gestión, monitorización y automatización de la instalación de climatización, incluso caja de fijación y conexionado.</t>
  </si>
  <si>
    <t>02013</t>
  </si>
  <si>
    <t xml:space="preserve">PN.LEGCLIM   </t>
  </si>
  <si>
    <t>Legalizacion de la instalacion de climatizacion y produccion de</t>
  </si>
  <si>
    <t>Legalizacion de la instalacion de Climatizacion y produccion de ACS incluyendo la redacción de proyecto y/o memoria técnica, realización de pruebas, paso de OCA por Entidad Homologada y tramitación hasta buen fin del expediente en la Consejería de Industria, Incluso pago de tasas. Instalación legalizada y con autorizacion de puesta en servicio.</t>
  </si>
  <si>
    <t>PN.LEGCLIM</t>
  </si>
  <si>
    <t>02.01</t>
  </si>
  <si>
    <t xml:space="preserve">02.02        </t>
  </si>
  <si>
    <t>VENTILACION Y DIFUSION DE AIRE</t>
  </si>
  <si>
    <t xml:space="preserve">04.001       </t>
  </si>
  <si>
    <t>CONDUCTO CLIMAVER NETO</t>
  </si>
  <si>
    <t>m² de conducto rectangular lana mineral ISOVER CLIMAVER NETO constituido por paneles rígidos de lana de vidrio ISOVER de alta densidad, revestidos por la cara exterior con una lámina de aluminio reforzada con papel kraft y malla de vidrio, que actúa como barrera de vapor, y por su cara interior, con un tejido Neto de vidrio reforzado de color negro de gran resistencia mecánica, de 25 mm de espesor cumpliendo la norma UNE EN 14303 Productos Aislantes térmicos para equipos en edificación e instalaciones industriales con marcado CE de Sistema de conductos autoportantes para climatización y ventilación ETA 20/0122 según EAD 360001-00-0803. Con una conductividad térmica de 0,032 a 0,038 W / (m•K), clase de reacción al fuego B-s1, d0 y código de designación MW-EN 14303-T5-MV1.</t>
  </si>
  <si>
    <t>aire primario - impulsion</t>
  </si>
  <si>
    <t>extraccion</t>
  </si>
  <si>
    <t>04.001</t>
  </si>
  <si>
    <t xml:space="preserve">m23E23DCL010 </t>
  </si>
  <si>
    <t>TUBO ALUMINIO FLEXIBLE AISLADO D=102 mm</t>
  </si>
  <si>
    <t>Conducto formado por tubo de aluminio flexible con aislamiento de 25 mm de fibra de vidrio de densidad 16 kg/cm3 y barrera de vapor con complejo de aluminio reforzado; de diámetro 102 mm; suspendido o fijado a paramento o forjado mediante medios mecánicos. Totalmente instalado; i/p.p. de piezas de unión, piezas especiales, cinta o masilla de sellado, anclajes, fijaciones y medios auxiliares. Conforme a CTE DB-HS-3 y RITE (RD 1027/2007). Medido en su longitud.</t>
  </si>
  <si>
    <t>m23E23DCL010</t>
  </si>
  <si>
    <t xml:space="preserve">m23E23DCL020 </t>
  </si>
  <si>
    <t>TUBO ALUMINIO FLEXIBLE AISLADO D=127 mm</t>
  </si>
  <si>
    <t>Conducto formado por tubo de aluminio flexible con aislamiento de 25 mm de fibra de vidrio de densidad 16 kg/cm3 y barrera de vapor con complejo de aluminio reforzado; de diámetro 127 mm; suspendido o fijado a paramento o forjado mediante medios mecánicos. Totalmente instalado; i/p.p. de piezas de unión, piezas especiales, cinta o masilla de sellado, anclajes, fijaciones y medios auxiliares. Conforme a CTE DB-HS-3 y RITE (RD 1027/2007). Medido en su longitud.</t>
  </si>
  <si>
    <t>m23E23DCL020</t>
  </si>
  <si>
    <t xml:space="preserve">m23E23DCL040 </t>
  </si>
  <si>
    <t>TUBO ALUMINIO FLEXIBLE AISLADO D=203 mm</t>
  </si>
  <si>
    <t>Conducto formado por tubo de aluminio flexible con aislamiento de 25 mm de fibra de vidrio de densidad 16 kg/cm3 y barrera de vapor con complejo de aluminio reforzado; de diámetro 203 mm; suspendido o fijado a paramento o forjado mediante medios mecánicos. Totalmente instalado; i/p.p. de piezas de unión, piezas especiales, cinta o masilla de sellado, anclajes, fijaciones y medios auxiliares. Conforme a CTE DB-HS-3 y RITE (RD 1027/2007). Medido en su longitud.</t>
  </si>
  <si>
    <t>m23E23DCL040</t>
  </si>
  <si>
    <t xml:space="preserve">m23E23DCL050 </t>
  </si>
  <si>
    <t>TUBO ALUMINIO FLEXIBLE AISLADO D=254 mm</t>
  </si>
  <si>
    <t>Conducto formado por tubo de aluminio flexible con aislamiento de 25 mm de fibra de vidrio de densidad 16 kg/cm3 y barrera de vapor con complejo de aluminio reforzado; de diámetro 254 mm; suspendido o fijado a paramento o forjado mediante medios mecánicos. Totalmente instalado; i/p.p. de piezas de unión, piezas especiales, cinta o masilla de sellado, anclajes, fijaciones y medios auxiliares. Conforme a CTE DB-HS-3 y RITE (RD 1027/2007). Medido en su longitud.</t>
  </si>
  <si>
    <t>m23E23DCL050</t>
  </si>
  <si>
    <t xml:space="preserve">04.021       </t>
  </si>
  <si>
    <t>COMPUERTA RECTANGULAR DE CAUDAL CONSTANTE 1200x350</t>
  </si>
  <si>
    <t>Suministro y colocación de compuerta rectangular de caudal constante para facilitar el equilibrado de instalaciones de ventilación y climatización serie JZ-HL de TROX o similar dim.1200x350.  Con elementos necesarios para montaje.</t>
  </si>
  <si>
    <t>04.021</t>
  </si>
  <si>
    <t xml:space="preserve">040211       </t>
  </si>
  <si>
    <t>COMPUERTA RECTANGULAR DE CAUDAL CONSTANTE 900X300</t>
  </si>
  <si>
    <t>Suministro y colocación de compuerta rectangular de caudal constante para facilitar el equilibrado de instalaciones de ventilación y climatización serie JZ-HL de TROX o similar dim.900x300.  Con elementos necesarios para montaje.</t>
  </si>
  <si>
    <t>040211</t>
  </si>
  <si>
    <t>PN.m23E23DPR0</t>
  </si>
  <si>
    <t>COMPUERTA REGULACIÓN CAUDAL CONSTANTE D 200 mm KOOLAIR RCCK</t>
  </si>
  <si>
    <t>Suministro e instalación de regulador circular de caudal constante KOOLAIR RCCK D200 o equivalente, que constituye un elemento de control que funciona independientemente de la presión, sin fuente de alimentación externa. Mantiene el caudal de aire necesario aunque haya variaciones de presión en el conducto.
Incorpora un dispositivo de regulación que permite modificar manualmente en obra el caudal preajustado en fabrica.
La envolvente del regulador RCCK es de chapa de acero galvanizado, incorporando junta de estanquidad en ambos extremos no siendo necesario remachar ó atornillar.
Instalada, incluso pp de accesorios de fijacion y pequeño material. Conforme a CTE DB-HS-3 y RITE (RD 1027/2007).</t>
  </si>
  <si>
    <t xml:space="preserve">PN020201     </t>
  </si>
  <si>
    <t>COMPUERTA REGULACIÓN CAUDAL CONSTANTE D 250 mm KOOLAIR RCCK</t>
  </si>
  <si>
    <t>Suministro e instalación de regulador circular de caudal constante KOOLAIR RCCK D25
0 o equivalente, que constituye un elemento de control que funciona independientemente de la presión, sin fuente de alimentación externa. Mantiene el caudal de aire necesario aunque haya variaciones de presión en el conducto.
Incorpora un dispositivo de regulación que permite modificar manualmente en obra el caudal preajustado en fabrica.
La envolvente del regulador RCCK es de chapa de acero galvanizado, incorporando junta de estanquidad en ambos extremos no siendo necesario remachar ó atornillar.
Instalada, incluso pp de accesorios de fijacion y pequeño material. Conforme a CTE DB-HS-3 y RITE (RD 1027/2007).</t>
  </si>
  <si>
    <t>PN020201</t>
  </si>
  <si>
    <t>PN.Am23E23DCH</t>
  </si>
  <si>
    <t>COLECTOR RECTANGULAR CHAPA 150x150x1000 CON CUELLOS EXTRACCION</t>
  </si>
  <si>
    <t>Suministro e instalación de plenum de aspiracion de 3,5 m de longitud para conexión de bocas de extraccion ejecutado en chapa de acero de 0,8mm de espesor, de acuerdo a planos. Incluso p.p. de elementos de soportación y conexión a conducto principal de aspiración D125 y secundarios D90.</t>
  </si>
  <si>
    <t xml:space="preserve">PN.E23DTC033 </t>
  </si>
  <si>
    <t>REJILLA DE TOMA/EXPULSION DE AIRE 25-H-MI 400x300</t>
  </si>
  <si>
    <t>Suministro y montaje de rejilla de toma de aire, marca KOOLAIR, modelo 25-H-MI-MM o equivalente aprobada por la D.F. , de dimensiones 400x300 mm, de aletas horizontales fijas a 45º, con malla anti-insectos. Acabado en aluminio anodizado. Incluye suministro de marco metálico de montaje.</t>
  </si>
  <si>
    <t>NIVEL A</t>
  </si>
  <si>
    <t>NIVEL D</t>
  </si>
  <si>
    <t>PN.E23DTC033</t>
  </si>
  <si>
    <t>PN.m23E23DCG1</t>
  </si>
  <si>
    <t>TUBO HELIC. CHAPA ACERO GALVANIZADA D=400 mm</t>
  </si>
  <si>
    <t>Conducto formado por tubo helicoidal de chapa de acero galvanizada de 0,7 mm de espesor, de diámetro 315 mm, conforme a Norma UNE-EN 1506:2007; fijado a paramento o forjado mediante medios mecánicos. Totalmente instalado; i/p.p. de embocaduras, derivaciones, elementos de fijación y piezas especiales, homologado, instalado según CTE DB-HS-3 y RITE (RD 1027/2007). Medido en su longitud.</t>
  </si>
  <si>
    <t xml:space="preserve">m23E23DCH210 </t>
  </si>
  <si>
    <t>CONDUCTO CHAPA 1,0 mm.</t>
  </si>
  <si>
    <t>Canalización de aire realizada con chapa de acero galvanizada de 1 mm. de espesor, i/embocaduras, derivaciones, elementos de fijación y piezas especiales, homologado, instalado, según norma UNE-EN 1507:2007, CTE DB-HS-3 y RITE (RD 1027/2007).</t>
  </si>
  <si>
    <t>PATIO</t>
  </si>
  <si>
    <t>m23E23DCH210</t>
  </si>
  <si>
    <t xml:space="preserve">m23E23DCA071 </t>
  </si>
  <si>
    <t>AISLAMIENTO EXTERIOR CONDUCTOS LANA MINERAL 45 mm</t>
  </si>
  <si>
    <t>Aislamiento termoacústico exterior para conducto metálico rectangular de climatización, realizado con manta de lana mineral de 45 mm de espesor, recubierto por una de sus caras con un complejo kraft-aluminio reforzado que actúa como barrera de vapor, incorporando solapa de 5 cm para el sellado entre tramos.</t>
  </si>
  <si>
    <t>m23E23DCA071</t>
  </si>
  <si>
    <t>PN.m23E23DRR0</t>
  </si>
  <si>
    <t>REJILLA RETORNO AIRFLOW GLP-45 900x75 - M- RAL</t>
  </si>
  <si>
    <t>Rejilla de retorno con lamas fijas a 45º fabricada en aluminio extruido, marca AIRFLOW GLP-45 900x75 - M- RAL a elegir por la DF, incluso con marco de montaje, instalada. Conforme a CTE DB-HS-3, NTE-ICI-26 y RITE (RD 1027/2007).</t>
  </si>
  <si>
    <t xml:space="preserve">PN040202     </t>
  </si>
  <si>
    <t>BOCA DE EXTRACCION EN ASEOS</t>
  </si>
  <si>
    <t>PN040202</t>
  </si>
  <si>
    <t>02.02</t>
  </si>
  <si>
    <t xml:space="preserve">02.03        </t>
  </si>
  <si>
    <t>CALEFACCION</t>
  </si>
  <si>
    <t xml:space="preserve">020301       </t>
  </si>
  <si>
    <t>Distribución bitubular PERT-Al-PERT Aseos Plantas Aulas</t>
  </si>
  <si>
    <t>Distribución bitubular realizada con tubería PERT-Al-PERT diámetros 16 y 20 según planos, realizada bajo pavimento, en núcleos de aseos Aulas, incluso derivación desde unidad aerotermia situada en almacén.</t>
  </si>
  <si>
    <t>020301</t>
  </si>
  <si>
    <t xml:space="preserve">020302       </t>
  </si>
  <si>
    <t>Distribución bitubular PERT-Al-PERT Aseos Planta Sótano</t>
  </si>
  <si>
    <t>Distribución bitubular realizada con tubería PERT-Al-PERT diámetros 16 y 20 según planos, realizada bajo pavimento, en núcleos de aseos planta sótano, incluso derivación desde unidad aerotermia situada en almacén.</t>
  </si>
  <si>
    <t>020302</t>
  </si>
  <si>
    <t xml:space="preserve">PBAX7214501  </t>
  </si>
  <si>
    <t>Panel PV 400 S 1500</t>
  </si>
  <si>
    <t>Panel PV 400 S 1500 marca BAXI para instalación mural vertical de calefacción por agua. longitud de 40 cm, con reducido espesor y gran capacidad de transmisión de calor. Pintado con un recubrimiento base por cataforesis y acabado al polvo epoxy-poliéster color blanco RAL 9016 resistente a la corrosión. Incluye tapones, llaves, juntas, distribuidor monotubo integrado, purgador y soportes Genius con todos los accesorios hidráulicos necesarios para una correcta instalación.</t>
  </si>
  <si>
    <t>PBAX7214501</t>
  </si>
  <si>
    <t xml:space="preserve">PBAX7214504  </t>
  </si>
  <si>
    <t>Panel PV 600 S 1500</t>
  </si>
  <si>
    <t>Panel PV 600 S 1500 marca BAXI para instalación mural vertical de calefacción por agua. longitud de 60 cm, con reducido espesor y gran capacidad de transmisión de calor. Pintado con un recubrimiento base por cataforesis y acabado al polvo epoxy-poliéster color blanco RAL 9016 resistente a la corrosión. Incluye tapones, llaves, juntas, distribuidor monotubo integrado, purgador y soportes Genius con todos los accesorios hidráulicos necesarios para una correcta instalación.</t>
  </si>
  <si>
    <t>PBAX7214504</t>
  </si>
  <si>
    <t>02.03</t>
  </si>
  <si>
    <t>ICAM02</t>
  </si>
  <si>
    <t xml:space="preserve">ICAM03       </t>
  </si>
  <si>
    <t>FONTANERIA Y PEQUEÑA EVACUACION</t>
  </si>
  <si>
    <t xml:space="preserve">03001        </t>
  </si>
  <si>
    <t>Instalación general conjunto Aseos Aulas</t>
  </si>
  <si>
    <t>Instalación interior general en conjunto de aseos en Planta, incluyendo acometidas de agua fría desde patinillo hasta las entradas de cuartos húmedos y de agua caliente desde depósito en Planta 2ª, realizado en tubería de polietileno reticulado, aislado con coquilla anticondensación de 9 mm en agua fría y de 19mm en agua caliente y retorno.</t>
  </si>
  <si>
    <t>03001</t>
  </si>
  <si>
    <t xml:space="preserve">03002        </t>
  </si>
  <si>
    <t>Instalacion general conjunto Aseos Sótano</t>
  </si>
  <si>
    <t>Instalación interior general en conjunto de aseos en Planta Sótano, incluyendo acometidas de agua fría desde patinillo hasta las entradas de cuartos húmedos y de agua caliente desde depósito en Almacén cantina, según planos, realizado en tubería de polietileno reticulado, aislado con coquilla anticondensación de 9 mm en agua fría y de 19mm en agua caliente y retorno.</t>
  </si>
  <si>
    <t>03002</t>
  </si>
  <si>
    <t xml:space="preserve">03003        </t>
  </si>
  <si>
    <t>Instalación general cantina</t>
  </si>
  <si>
    <t>Instalación de fontanería para cantina /almacén, incluyendo llaves de corte, realizada con tuberías de polietileno reticulado para agua fría y caliente y retorno y con tuberías insonorizadas de PVC, marca NUEVA TERRAIN, serie INSONORO PLUS para la red de desagüe, con los diámetros necesarios para cada punto de servicio, con bote sifónico de PVC, incluso con p.p. de bajante de PP-HT MAGNAPLAST de 110 mm. y manguetón de enlace para el inodoro, terminada y sin aparatos sanitarios. Las tomas de agua y los desagües se entregarán con tapones. Incluye llaves de corte acabadas en acero cromado de primera calidad y llaves de escuadra con actuador metálico en cada aparato. Incluida instalación interior desde entrada a vivienda. s/CTE-HS-4/5.</t>
  </si>
  <si>
    <t>03003</t>
  </si>
  <si>
    <t xml:space="preserve">03004        </t>
  </si>
  <si>
    <t>Instalación en aseo</t>
  </si>
  <si>
    <t>Instalación de fontanería para un aseo dotado de lavabo e inodoro, incluyendo llaves de corte realizada con tuberías de polietileno reticulado para agua fría, caliente y retorno y con tuberías insonorizadas de PVC, marca NUEVA TERRAIN, serie INSONORO PLUS para la red de desagüe, con los diámetros necesarios para cada punto de servicio, con bote sifónico de PVC, incluso con p.p. de bajante de PP-HT MAGNAPLAST de 110 mm. y manguetón de enlace para el inodoro, terminada y sin aparatos sanitarios. Las tomas de agua y los desagües se entregarán con tapones. Incluye llaves de corte acabadas en acero cromado de primera calidad y llaves de escuadra con actuador metálico en cada aparato. Incluida instalación interior. s/CTE-HS-4/5.</t>
  </si>
  <si>
    <t>03004</t>
  </si>
  <si>
    <t xml:space="preserve">03005        </t>
  </si>
  <si>
    <t>Instalacion en cuarto de limpieza</t>
  </si>
  <si>
    <t>03005</t>
  </si>
  <si>
    <t xml:space="preserve">03006        </t>
  </si>
  <si>
    <t>Instalación en cuarto de baño público</t>
  </si>
  <si>
    <t>Instalación de fontanería para baños de público, incluyendo llaves de corte, realizada con tuberías de polietileno reticulado para agua fría, caliente y retorno y con tuberías insonorizadas de PVC, marca NUEVA TERRAIN, serie INSONORO PLUS para la red de desagüe, con los diámetros necesarios para cada punto de servicio, con bote sifónico de PVC, incluso con p.p. de bajante de PP-HT MAGNAPLAST de 110 mm. y manguetón de enlace para el inodoro, terminada y sin aparatos sanitarios. Las tomas de agua y los desagües se entregarán con tapones. Incluye llaves de corte acabadas en acero cromado de primera calidad y llaves de escuadra con actuador metálico en cada aparato. Incluida instalación interior. s/CTE-HS-4/5.</t>
  </si>
  <si>
    <t>03006</t>
  </si>
  <si>
    <t xml:space="preserve">03010        </t>
  </si>
  <si>
    <t>Instalación fontaneria y peq evacuación lavabo</t>
  </si>
  <si>
    <t>Instalación de punto de consumo de agua fría y caliente, para lavabo, realizado con tubería de polietileno reticulado, conectada a la red particular con sistema de derivaciones por tes, llaves de corte de escuadra conforme UNE-EN ISO 15874-1:2013, UNE-EN ISO 15874-2:2013, UNE-EN ISO 15874-3:2013 y UNE-EN ISO 15874-5:2013. Tubería protegida en paramentos empotrados con tubo corrugado de protección. Manguetón de conexión inodoro realizada con tubería de PVC, serie B, conforme UNE-EN 1453-1:2017. Totalmente montado, conexionado y probado; p.p. de derivación particular, p.p. de piezas especiales (codos, manguitos, etc.) de las tuberías y p.p. de medios auxiliares. Sin incluir sanitarios, ni griferías. Conforme a CTE DB-HS-4 y DB-HS-5. Materiales con marcado CE y DdP (Declaración de Prestaciones) según Reglamento (UE) 305/2011.</t>
  </si>
  <si>
    <t>03010</t>
  </si>
  <si>
    <t xml:space="preserve">03011        </t>
  </si>
  <si>
    <t>Instalación fontaneria y peq evacuación urinario</t>
  </si>
  <si>
    <t>Instalación de punto de consumo de agua fría para urinario, realizado con tubería de polietileno reticulado, conectada a la red particular con sistema de derivaciones por tes, llaves de corte de escuadra conforme UNE-EN ISO 15874-1:2013, UNE-EN ISO 15874-2:2013, UNE-EN ISO 15874-3:2013 y UNE-EN ISO 15874-5:2013. Tubería protegida en paramentos empotrados con tubo corrugado de protección. Manguetón de conexión inodoro realizada con tubería de PVC, serie B, conforme UNE-EN 1453-1:2017. Totalmente montado, conexionado y probado; p.p. de derivación particular, p.p. de piezas especiales (codos, manguitos, etc.) de las tuberías y p.p. de medios auxiliares. Sin incluir sanitarios, ni griferías. Conforme a CTE DB-HS-4 y DB-HS-5. Materiales con marcado CE y DdP (Declaración de Prestaciones) según Reglamento (UE) 305/2011.</t>
  </si>
  <si>
    <t>03011</t>
  </si>
  <si>
    <t xml:space="preserve">03012        </t>
  </si>
  <si>
    <t>Instalación fontanería y peq evacuación inodoro</t>
  </si>
  <si>
    <t>03012</t>
  </si>
  <si>
    <t>Calentador Instantáneo COINTRA MITO SLVP</t>
  </si>
  <si>
    <t>03014</t>
  </si>
  <si>
    <t>ICAM03</t>
  </si>
  <si>
    <t xml:space="preserve">ICAM04       </t>
  </si>
  <si>
    <t>PROTECCION CONTRA INCENDIOS</t>
  </si>
  <si>
    <t xml:space="preserve">m23E26FBB040 </t>
  </si>
  <si>
    <t>CENTRAL INCENDIOS ANALÓGICA-ALGORÍTMICA 6 BUCLES AMPLIABLES CON</t>
  </si>
  <si>
    <t>Central analógica-algorítmica de incendios, con capacidad de 6 bucles algorítmicos bidireccionales de 125 equipos analógicos-algorítmicos (detectores, pulsadores y módulos) cada uno, ampliables hasta 8 bucles mediante tarjeta de bucles (equipa 3 tarjetas con 2 bucles por tarjeta). Dispone de un microprocesador independiente por cada 250 equipos. Equipada con fuente de alimentación conmutada de 27,2 Vcc-4A, cargador de baterías de emergencia y 2 baterías de 12 V-17 Ah. Equipo conforme a Norma UNE 23007-2:1998/1M:2008 y UNE 23007-4:1998/2M:2007, y con Certificado CE CPR. Totalmente instalado; i/p.p. de conexiones y medios auxiliares.</t>
  </si>
  <si>
    <t>m23E26FBB040</t>
  </si>
  <si>
    <t xml:space="preserve">E26DAF020    </t>
  </si>
  <si>
    <t>FUENTE DE ALIMENTACIÓN CONMUTADA 24V-5A (17 Ah)</t>
  </si>
  <si>
    <t>Fuente de alimentación conmutada cortocircuitable de 24 Vcc-5 A, bitensión 230/115 Vac-50-60 Hz, provista de indicaciones luminosas de estado general de la fuente de alimentación, estado y carga de las baterías y de los fusibles de salida. Dispone de 2 salidas independientes protegidas contra cortocircuitos. Equipa tarjeta microprocesada de información de estado permanente. Capacidad de 2 baterías 12 V-17 Ah. Equipo conforme a Norma UNE 23007-4:1998/2M:2007. Totalmente instalado; i/p.p. de conexiones y medios auxiliares.</t>
  </si>
  <si>
    <t>PLANTA BAJA</t>
  </si>
  <si>
    <t>PLANTA SOTANO</t>
  </si>
  <si>
    <t>PLANTA 2</t>
  </si>
  <si>
    <t>E26DAF020</t>
  </si>
  <si>
    <t xml:space="preserve">m23E26FBA030 </t>
  </si>
  <si>
    <t>DETECTOR ÓPTICO-TÉRMICO ANALÓGICO-ALGORÍTMICO</t>
  </si>
  <si>
    <t>Detector óptico-térmico analógico-algorítmico direccionable, con dispositivo óptico de medición de luz para evaluación de densidad y porcentaje de incremento en tiempo, y dispositivo de medición de calor simultáneo, para envío de ambas señales procesadas a la central de incendios. Dispone de diseño de ventilación natural para facilitar la captación de humos lentos, ajuste automático de sensibilidad, autoaislador del equipo y salida para alarma remota. Incluye zócalo para detectores analógico-algorítmicos. Equipo conforme a Norma UNE-EN 54-7:2019 y UNE-EN 54-5:2017+A1:2019, con Certificado CE CPD y marca de Calidad AENOR. Totalmente instalado; i/p.p. de conexiones y medios auxiliares.</t>
  </si>
  <si>
    <t>m23E26FBA030</t>
  </si>
  <si>
    <t>PN.HFFPCI0003</t>
  </si>
  <si>
    <t>DETECTOR CON FLASH</t>
  </si>
  <si>
    <t>Aseo minusválidos</t>
  </si>
  <si>
    <t xml:space="preserve">m23E26FBE010 </t>
  </si>
  <si>
    <t>PULSADOR DE ALARMA DIRECCIONABLE ANALÓGICO-ALGORÍTMICO</t>
  </si>
  <si>
    <t>Pulsador de alarma esclavo con autochequeo provisto de microrruptor, LED de alarma y autochequeo, sistema de comprobación con llave de rearme, lámina de plástico calibrada para que se enclave y no rompa. Ubicado en caja y serigrafiado según Norma. Medida la unidad instalada.</t>
  </si>
  <si>
    <t>m23E26FBE010</t>
  </si>
  <si>
    <t xml:space="preserve">m23E26FBF020 </t>
  </si>
  <si>
    <t>SIRENA CON FLASH ANALÓGICA-ALGORÍTMICA CON AISLADOR. ALTAVOZ DE</t>
  </si>
  <si>
    <t>Sirena con foco analógica-algorítmica microprocesada con aislador, multitono, equipada con avisador óptico de flash de alta luminosidad, de bajo consumo, en color rojo, con nivel sonoro máximo de 100 dB. Equipo conforme a Norma UNE-EN 54-3:2016 y con Certificado CE CPR. Totalmente instalada; i/p.p. de conexiones y medios auxiliares.</t>
  </si>
  <si>
    <t>m23E26FBF020</t>
  </si>
  <si>
    <t>PN.HFFPCI0004</t>
  </si>
  <si>
    <t>SIRENA EXTERIOR</t>
  </si>
  <si>
    <t>Sirena para exteriores con foco analógica-algorítmica microprocesada con aislador, multitono, equipada con avisador óptico de flash de alta luminosidad, altavoz integrado, de bajo consumo, en color rojo, con nivel sonoro máximo de 120 dB. Equipo conforme a Norma UNE-EN 54-3:2016 y con Certificado CE CPR. Totalmente instalada; i/p.p. de conexiones y medios auxiliares.</t>
  </si>
  <si>
    <t xml:space="preserve">m23E26FBC011 </t>
  </si>
  <si>
    <t>MÓDULO DE 2 SALIDAS PARA MANIOBRAS</t>
  </si>
  <si>
    <t>Unidad microprocesada direccionable que gestiona 2 salidas por relé libres de tensión. Para contactos NC (normalmente cerrados) y NA (normalmente abiertos), para ejecutar 2 maniobras independientes (cierre de puertas cortafuegos, activación/desactivación de electroválvulas, etc.). Provisto de autoaislador que lo aísla del resto de la instalación en caso de cortocircuito interno, LED de información, clemas extraíbles y caja protectora. Equipo conforme a Norma UNE-EN 54-18:2007, con Certificado CE CPR. Totalmente instalado; i/p.p. de conexiones y medios auxiliares.</t>
  </si>
  <si>
    <t>m23E26FBC011</t>
  </si>
  <si>
    <t xml:space="preserve">m23E26FBC021 </t>
  </si>
  <si>
    <t>MÓDULO DE 2 SALIDAS VIGILADAS PARA MANIOBRAS</t>
  </si>
  <si>
    <t>Unidad microprocesada direccionable que gestiona 2 salidas supervisadas por relés. Para ejecutar 2 maniobras de evacuación independientes (sirenas, campanas, etc.). Provisto de autoaislador que lo aísla del resto de la instalación en caso de cortocircuito interno, LED de información, clemas extraíbles y caja protectora. Equipo conforme a Norma UNE-EN 54-18:2007, con Certificado CE CPR. Totalmente instalado; i/p.p. de conexiones y medios auxiliares.</t>
  </si>
  <si>
    <t>m23E26FBC021</t>
  </si>
  <si>
    <t xml:space="preserve">m23E26FBC081 </t>
  </si>
  <si>
    <t>MÓDULO CONTROL SEÑALES 8 ENTRADAS DIGITALES</t>
  </si>
  <si>
    <t>Unidad microprocesada direccionable que gestiona la información de 8 entradas digitales. Cada entrada puede ser seleccionada para contacto abierto o cerrado. Dispone de capacidad para personalizar 8 equipos, identificar su ubicación e informar de los cambios de estado que se generen en cada uno de ellos. Provisto de autoaislador que lo aísla del resto de la instalación en caso de cortocircuito interno, LED de información, clemas extraíbles y caja protectora. Equipo conforme a Norma UNE-EN 54-18:2007, con Certificado CE CPR. Totalmente instalado; i/p.p. de conexiones y medios auxiliares.</t>
  </si>
  <si>
    <t>GRUPO PRESION</t>
  </si>
  <si>
    <t>m23E26FBC081</t>
  </si>
  <si>
    <t xml:space="preserve">m23E26FBC071 </t>
  </si>
  <si>
    <t>MÓDULO CONTROL SEÑALES 2 ENTRADAS DIGITALES</t>
  </si>
  <si>
    <t>Unidad microprocesada direccionable que gestiona la información de 2 entradas digitales. Cada entrada puede ser seleccionada para contacto abierto o cerrado. Dispone de capacidad para personalizar 2 equipos, identificar su ubicación e informar de los cambios de estado que se generen en cada uno de ellos. Provisto de autoaislador que lo aísla del resto de la instalación en caso de cortocircuito interno, LED de información, clemas extraíbles y caja protectora. Equipo conforme a Norma UNE-EN 54-18:2007, con Certificado CE CPR. Totalmente instalado; i/p.p. de conexiones y medios auxiliares.</t>
  </si>
  <si>
    <t>PUESTOS DE CONTROL</t>
  </si>
  <si>
    <t>m23E26FBC071</t>
  </si>
  <si>
    <t xml:space="preserve">E26DLE010    </t>
  </si>
  <si>
    <t>CIRCUITO CABLE RESISTENTE AL FUEGO 2x1,5 mm2 (AS+)</t>
  </si>
  <si>
    <t>Circuito con cableado de cobre flexible resistente al fuego formado por 2 conductores de cobre de 1,5 mm2 de sección, SZ1-K (AS+) o RZ1-K mica (AS+), de protección 0,6/1 kV. Con aislamiento de silicona o cinta de mica con XLPE y cubierta de poliolefinas; libre de halógenos, no propagador de la llama ni del incendio, con baja emisión de gases tóxicos y nula emisión de gases corrosivos, instalado bajo tubo corrugado protector libre de halógenos M-20. Cable diseñado según Norma UNE 211025:2020, y conforme a UNE-EN 50200:2016. Totalmente montado y conectado.</t>
  </si>
  <si>
    <t>E26DLE010</t>
  </si>
  <si>
    <t xml:space="preserve">m23E26FBC074 </t>
  </si>
  <si>
    <t>SISTEMA DE EVACUACION POR VOZ UNE 23007-32</t>
  </si>
  <si>
    <t>Suministro e instalación de sistema de evacuación por voz conforme a UNE 23007-32 y EN-54, incluyendo fuentes de alimentación, etapas amplificadoras, unidad de control, pupitre microfónico, etc, conectada a la central de megafonía y al sistema de detección de incendios. Totalmente instalado y funcionando.</t>
  </si>
  <si>
    <t>m23E26FBC074</t>
  </si>
  <si>
    <t>PROT152050025</t>
  </si>
  <si>
    <t>RA E 3000 litros, depósito para agua y otros líquidos</t>
  </si>
  <si>
    <t>Depósitos RA E 3000 para agua y otros líquidos de densidad inferior a 1,3 kg/l, de Roth. Diseñados para instalar en superficie. Fabricados en PEAD, de color verde. Garantía de 2 años. Disponen de 1 zona plana en la parte inferior y en la superior para instalar accesorios de llenado y de vaciado. Instalación de forma individual o en batería.
Inferior Ø 1.625mm Superior Ø 1.870mm, Altura 1.520 mm, tapa Ø 1.870 y altura total con tapa 1.530 mm.</t>
  </si>
  <si>
    <t>UJLVUE1280EJ2</t>
  </si>
  <si>
    <t>Grupo contra incendios para 12m3/h a 80 m.c.a. norma 23-500-2021</t>
  </si>
  <si>
    <t>Grupo Contra Incendios marca BCM, de Grupo JLV, para 12m3/h a 80 m.c.a., Norma 23-500-2021, formado por Bomba Principal Eléctrica monobloc tipo vertical multicelular tipo MVM 12 10T accionada mediante motor eléctrico asíncrono, trifásico de 2 polos, aislamiento clase F, protección IP44 de una Potencia de 5,5kW / 7,5CV, Cuerpo de aspiración, impulsión y contra bridas fabricadas en hierro fundido, eje en acero inoxidable AISI 303, impulsores, difusores en policarbonato con fibra de vidrio y cierre mecánico. Bomba Jockey Eléctrica monobloc tipo vertical multicelular tipo MVM 02 9T accionada mediante motor eléctrico asíncrono, trifásico de 2 polos, aislamiento clase F, protección IP44 de una Potencia de 1,5kW / 2CV, Cuerpo de aspiración, impulsión y contra bridas fabricadas en hierro fundido, eje en acero inoxidable AISI 304, impulsores, difusores en policarbonato con fibra de vidrio y cierre mecánico. Cuadro de Control Bomba Principal Eléctrica y Jockey, fabricado según la normativa UNE 23500-2021, destinado al control y arranque del grupo PCI. Incluye Caudalímetro de 2", Cono Excéntrico DN65 - DN40 (Aspiración Positiva) y Manovacuometro con llave de corte.</t>
  </si>
  <si>
    <t xml:space="preserve">04001        </t>
  </si>
  <si>
    <t>SISTEMA DE LLENADO ALJIBE</t>
  </si>
  <si>
    <t>04001</t>
  </si>
  <si>
    <t xml:space="preserve">m23E26FDC130 </t>
  </si>
  <si>
    <t>TUBERÍA INCENDIOS ACERO NEGRO 2" DN50</t>
  </si>
  <si>
    <t>Tubería de instalación de red de distribución de agua contra incendios, formada por tubo de acero negro para soldar, UNE-EN 10255:2005+A1:2008 de 2" (DN50), sin calorifugar, con acabado con 2 manos de esmalte sintético brillante en color rojo (RAL 3000 o similar). Totalmente montada; i/p.p. de uniones, soportes y accesorios.</t>
  </si>
  <si>
    <t>m23E26FDC130</t>
  </si>
  <si>
    <t xml:space="preserve">m23E26FDC120 </t>
  </si>
  <si>
    <t>TUBERÍA INCENDIOS ACERO NEGRO 1 1/2" DN40</t>
  </si>
  <si>
    <t>Tubería de instalación de red de distribución de agua contra incendios, formada por tubo de acero negro para soldar, UNE-EN 10255:2005+A1:2008 de 1 1/2" (DN40), sin calorifugar, con acabado con 2 manos de esmalte sintético brillante en color rojo (RAL 3000 o similar). Totalmente montada; i/p.p. de uniones, soportes y accesorios.</t>
  </si>
  <si>
    <t>NIVEL A BIES</t>
  </si>
  <si>
    <t>m23E26FDC120</t>
  </si>
  <si>
    <t>PN.m23E26FI04</t>
  </si>
  <si>
    <t>B.I.E. 25 mm - 30 m ABATIBLE ARMARIO CON PUERTA</t>
  </si>
  <si>
    <t>Boca de incendio equipada (B.I.E.) abatible, compuesta por armario horizontal de chapa de acero 650x680x180 mm pintado en pintura de poliéster en rojo (RAL 3002 o similar), con rejilla lateral de ventilación y taladros inferiores para desagüe. Bisagra interior integral para la devanadera abatible 180º, y puerta con visor de metacrilato o ciega, con cerradura abrefácil en ABS. Manguera semirrígida de diámetro 25 mm y 30 m de longitud fabricada según UNE-EN 694:2015 y con Certificado AENOR, lanza de triple efecto (chorro, pulverización cónica y cierre), válvula de asiento con roscas de 1" y con pieza de comprobación con manómetro. Equipo conforme a Norma UNE-EN 671-1:2013. Totalmente instalada; i/p.p. de conexiones y medios auxiliares.</t>
  </si>
  <si>
    <t xml:space="preserve">m23E26FEA030 </t>
  </si>
  <si>
    <t>EXTINTOR POLVO ABC 6 kg. PRESIÓN INCORPORADA</t>
  </si>
  <si>
    <t>Extintor de polvo químico polivalente ABC, de 6 kg de agente extintor, de eficacia 34A 233B C; equipado con soporte, manguera de caucho flexible con revestimiento de poliamida negra y difusor tubular, y manómetro comprobable. Cuerpo del extintor en chapa de acero laminado AP04, con acabado en pintura de poliéster resistente a la radiación UV. Peso total del equipo aprox. 9,22 kg. Conforme a Normas UNE-EN 3-7:2004+A1:2008 y UNE-EN 3-10:2010, con marcado CE y certificado AENOR. Totalmente montado. Medida la unidad instalada.</t>
  </si>
  <si>
    <t>m23E26FEA030</t>
  </si>
  <si>
    <t xml:space="preserve">m23E26FEE020 </t>
  </si>
  <si>
    <t>EXTINTOR PORTÁTIL CO2 5 kg ENVASE ACERO</t>
  </si>
  <si>
    <t>Extintor de CO2, de 5 kg de agente extintor, de eficacia 89B; equipado con soporte y manguera flexible con trompa. Cuerpo del extintor en chapa de acero, con acabado en pintura de poliéster resistente a la radiación UV. Peso total del equipo aprox. 14 kg. Conforme a Normas UNE-EN 3-7:2004+A1:2008 y UNE-EN 3-10:2010, con marcado CE y certificado AENOR. Totalmente montado. Medida la unidad instalada.</t>
  </si>
  <si>
    <t>m23E26FEE020</t>
  </si>
  <si>
    <t xml:space="preserve">04010        </t>
  </si>
  <si>
    <t>SISTEMA INTERCOMUNICACION ZONAS DE REFUGIO AIPHONE GT-05ZRK</t>
  </si>
  <si>
    <t>Conjunto de intercomunicación para zonas de refugios según la normativa del Código Técnico de Edificación especificada en el anexo A del Documento Básico (DB) de Seguridad en caso de incendios (SI), que permite la intercomunicación (audio) con el centro de control e indica acústica y visualmente el establecimiento de llamada y la comunicación, para personas con discapacidad visual y auditiva. Compuesto por una central receptora con pantalla LCD color de 3,5", la electrónica de control y las fuentes de alimentación necesarias, y CINCO (5) intercomunicadores para las zonas de refugio con placa de zinc, pictogramas de señalización (llamada en curso, comunicación y control remoto) y mensajes de voz sintetizada en castellano (de llamada en curso, comunicación y puerta abierta). Sistema ampliable para hasta 5 zonas de refugio (con intercomunicadores adicionales GT-ZRK). Modelo OPTIMUS ref. GT-05ZRK. Incluso cableado. Instalado y funcionando</t>
  </si>
  <si>
    <t>04010</t>
  </si>
  <si>
    <t>ICAM04</t>
  </si>
  <si>
    <t>12</t>
  </si>
  <si>
    <t xml:space="preserve">13           </t>
  </si>
  <si>
    <t>CONTROL DE CALIDAD</t>
  </si>
  <si>
    <t xml:space="preserve">13.01        </t>
  </si>
  <si>
    <t>MEDIDAS DE CONTROL DE CALIDAD</t>
  </si>
  <si>
    <t xml:space="preserve">Medidas de control de calidad basado en el plan de control descrito en el proyecto segun el artículo 6º, Condiciones del proyecto, artículo 7º, Condiciones en la ejecución de las obras y anejo II Documentación del seguimiento de la obra de la parte I del cte.
</t>
  </si>
  <si>
    <t>13</t>
  </si>
  <si>
    <t xml:space="preserve">14           </t>
  </si>
  <si>
    <t>GESTIÓN DE RESIDUOS</t>
  </si>
  <si>
    <t xml:space="preserve">14.1         </t>
  </si>
  <si>
    <t>MEDIOS PARA LA GESTION DE RESIDUOS</t>
  </si>
  <si>
    <t xml:space="preserve">Medios para la gestión de los residuos de la construcción, según R.D. 105/2008, en base al plan de gestión.
</t>
  </si>
  <si>
    <t>14</t>
  </si>
  <si>
    <t xml:space="preserve">15           </t>
  </si>
  <si>
    <t>SEGURIDAD Y SALUD</t>
  </si>
  <si>
    <t xml:space="preserve">15.1         </t>
  </si>
  <si>
    <t>MEDIDAS DE SEGURIDAD Y SALUD</t>
  </si>
  <si>
    <t xml:space="preserve">Medidas de seguridad y salud según Estudio de Seguridad y Salud en obra s/ coordinador de dicha materia.
</t>
  </si>
  <si>
    <t>15</t>
  </si>
  <si>
    <t xml:space="preserve">16           </t>
  </si>
  <si>
    <t xml:space="preserve">16.01        </t>
  </si>
  <si>
    <t>APARATOS SANITARIOS</t>
  </si>
  <si>
    <t xml:space="preserve">16.01.01     </t>
  </si>
  <si>
    <t>INODORO SUSPENDIDO</t>
  </si>
  <si>
    <t>Suministro e instalación de inodoro suspendido Roca The Gap Square Rimless, con tanque empotrado y mecanismo de descarga compatible, fijado según indicaciones del fabricante. Incluye conexiones hidráulicas de entrada y salida, soporte estructural de fijación a pared, nivelación, pruebas de estanqueidad y funcionamiento, remates perimetrales y limpieza final de obra. El equipo queda totalmente instalado, funcional y listo para uso sanitario.</t>
  </si>
  <si>
    <t xml:space="preserve">16.01.01.01  </t>
  </si>
  <si>
    <t>Mano de obra</t>
  </si>
  <si>
    <t>h</t>
  </si>
  <si>
    <t>Oficial 1ª fontanero calefactor</t>
  </si>
  <si>
    <t xml:space="preserve">16.01.01.02  </t>
  </si>
  <si>
    <t>Oficial 2ª fontanero calefactor</t>
  </si>
  <si>
    <t xml:space="preserve">16.01.01.03  </t>
  </si>
  <si>
    <t>Taza p/tanque alto empotrado o fluxor gama media/alta blanco</t>
  </si>
  <si>
    <t xml:space="preserve">16.01.01.04  </t>
  </si>
  <si>
    <t>Otros</t>
  </si>
  <si>
    <t>Pequeño Material</t>
  </si>
  <si>
    <t>16.01.01</t>
  </si>
  <si>
    <t xml:space="preserve">16.01.02     </t>
  </si>
  <si>
    <t>LAVABO ENCIMERA</t>
  </si>
  <si>
    <t>Suministro e instalación de lavabo bajo encimera Roca The Gap Square, de porcelana sanitaria de primera calidad, fijado sobre mueble o encimera según proyecto, incluyendo desagüe, rebosadero, conexión a fontanería, sellado perimetral con silicona sanitaria, nivelación, pruebas de estanqueidad y funcionamiento, protección de elementos colindantes y limpieza final de obra. El lavabo queda totalmente instalado, funcional y listo para uso sanitario.</t>
  </si>
  <si>
    <t xml:space="preserve">16.01.02.01  </t>
  </si>
  <si>
    <t xml:space="preserve">16.01.02.02  </t>
  </si>
  <si>
    <t xml:space="preserve">16.01.02.03  </t>
  </si>
  <si>
    <t>Lavabo</t>
  </si>
  <si>
    <t>16.01.02</t>
  </si>
  <si>
    <t xml:space="preserve">16.01.03     </t>
  </si>
  <si>
    <t>GRIFERIA PARA LAVABO</t>
  </si>
  <si>
    <t>Suministro e instalación de grifería electrónica para lavabo Roca Ona, con sistema de agua premezclada y temporizador incorporado, incluyendo todas las conexiones a la red de agua fría y caliente, fijaciones según indicaciones del fabricante, regulación de caudal y temperatura, pruebas de funcionamiento y estanqueidad, protección de elementos colindantes durante la instalación y limpieza final de obra. La grifería queda totalmente instalada, funcional y lista para uso sanitario.</t>
  </si>
  <si>
    <t>16.01.03</t>
  </si>
  <si>
    <t xml:space="preserve">16.01.04     </t>
  </si>
  <si>
    <t>INODORO SUSPENDIDO PMR</t>
  </si>
  <si>
    <t>Suministro e instalación de inodoro suspendido PMR, modelo Roca Access Rimless, incluyendo cisterna empotrada, mecanismo de descarga compatible, todos los accesorios de fijación a pared y suelo, conexiones de agua y desagüe, ajuste y regulación del sistema de descarga, pruebas de funcionamiento y limpieza final, totalmente terminado y listo para uso, conforme a normativa vigente de accesibilidad y especificaciones del fabricante.</t>
  </si>
  <si>
    <t>16.01.05</t>
  </si>
  <si>
    <t xml:space="preserve">16.01.05 </t>
  </si>
  <si>
    <t>LAVABO MURAL PMR</t>
  </si>
  <si>
    <t>Suministro e instalación de lavabo mural PMR, modelo Roca Access, con soporte basculante, incluyendo todos los accesorios de fijación a pared, válvula y desagüe, grifería si aplica, ajuste y regulación del soporte basculante, pruebas de funcionamiento y limpieza final, totalmente terminado y listo para uso, cumpliendo normativa vigente de accesibilidad y especificaciones del fabricante.</t>
  </si>
  <si>
    <t>16.01.06</t>
  </si>
  <si>
    <t xml:space="preserve">16.01.06     </t>
  </si>
  <si>
    <t>GRIFERIA PMR</t>
  </si>
  <si>
    <t>Suministro e instalación de grifería para PMR, incluyendo monomando o mexclador según modelo, con alcance y altura adecuados a normativa de accesibilidad, mecanismos de accionamiento ergonómicos (palanca, sensor o pulsador), conexiones de agua fría y claiente, accesorios de fijación, pruebas de funcionamiento, regulación de caudal y limpieza final, completamente instalada y lista para uso, conforme a normativa vigente y especificaciones del fabricante.</t>
  </si>
  <si>
    <t>16.01.07</t>
  </si>
  <si>
    <t xml:space="preserve">16.01.07     </t>
  </si>
  <si>
    <t>BARRAS INODORO PMR</t>
  </si>
  <si>
    <t>Suministro e instalación de conjunto de barras abatibles para inodoro PMR, modelo Roca Pro, incluyendo fijaciones a pared, soportes, mecanismos de abatimiento y bloqueo, pruebas de funcionamiento, ajuste de nivel y limpieza final, totalmente instalado y listo para uso, cumplimiento normativa vigente de accesibilidad y especificaciones del fabricante.</t>
  </si>
  <si>
    <t>16.01.08</t>
  </si>
  <si>
    <t>16.01</t>
  </si>
  <si>
    <t xml:space="preserve">16.02        </t>
  </si>
  <si>
    <t xml:space="preserve">16.02.01     </t>
  </si>
  <si>
    <t>SILLA AULAS</t>
  </si>
  <si>
    <t>Suministro  de silla para aulas modelo Globe de Forma5. Carcasa de polipropileno color gris ratón con asiento con galleta tapizada, categoria G4 Nappel Pro. Sin brazos y cuatro patras metálicas acabadas lacadas en color gris ratón.</t>
  </si>
  <si>
    <t>Sala de vistas</t>
  </si>
  <si>
    <t>Aula 1</t>
  </si>
  <si>
    <t>Aula 2</t>
  </si>
  <si>
    <t>Aula 3</t>
  </si>
  <si>
    <t>Aula 4</t>
  </si>
  <si>
    <t>16.02.01</t>
  </si>
  <si>
    <t xml:space="preserve">16.02.02     </t>
  </si>
  <si>
    <t>SILLA S. REUNIÓN</t>
  </si>
  <si>
    <t>Suministro y montaje de silla modelo Glove de Forma5. Estructura GRIS RATÓN  de 4 radios con ruedas. Caracasa totalmente tapizada Grupo 3, Gravity color a definir con  reposabrazos color gris ratón.</t>
  </si>
  <si>
    <t>Sala</t>
  </si>
  <si>
    <t>16.02.02</t>
  </si>
  <si>
    <t xml:space="preserve">16.02.03     </t>
  </si>
  <si>
    <t>SILLA OFICINA</t>
  </si>
  <si>
    <t>Suministro y montaje silla DotPro de Forma5. Asiento tapizado con tejido grupo3 Gravity. Respaldo alto en malla flexible y transpirable web 90198. Regulación lumbar en color negro, marco negro Mecanismo sincro nova y brazos fijos. Base star 69 cm de poliamida y doble rodadura blanda  Ø 65 mm.</t>
  </si>
  <si>
    <t>Dirección</t>
  </si>
  <si>
    <t>Lobby</t>
  </si>
  <si>
    <t>16.02.03</t>
  </si>
  <si>
    <t xml:space="preserve">16.02.04     </t>
  </si>
  <si>
    <t>SILLA COMEDOR</t>
  </si>
  <si>
    <t>Suministro y montaje de silla BIKA de esPattio, fabricada con polipropileno indoor, con 4 patasy sin brazos. Apilable. Lámina de asiento y respal en color a elegir</t>
  </si>
  <si>
    <t>Cantina</t>
  </si>
  <si>
    <t>Sala polivalente</t>
  </si>
  <si>
    <t>16.02.04</t>
  </si>
  <si>
    <t>16.02.05</t>
  </si>
  <si>
    <t>SILLA  ESPACIOS SINGULARES</t>
  </si>
  <si>
    <t>Suministro y montaje de silla CAPPA de Forma5, fabricada en estructura de varilla fija lacada en blanco polar, carcasa de polipropileno blanco polar, con 4 patas de varilla. Asiento tapizado Grupo 4 Gravity en color a elegir</t>
  </si>
  <si>
    <t xml:space="preserve">16.02.06 </t>
  </si>
  <si>
    <t>SILLA ALTA</t>
  </si>
  <si>
    <t>Suministro y montaje de silla alta modelo Glove de Forma5. Estructura de 4 paras metálicas, monocasco de polipropileno perforado sin brazos, color polar White o mouse grey.</t>
  </si>
  <si>
    <t>16.02</t>
  </si>
  <si>
    <t xml:space="preserve">16.03        </t>
  </si>
  <si>
    <t>MESAS</t>
  </si>
  <si>
    <t xml:space="preserve">16.03.01     </t>
  </si>
  <si>
    <t>MESA DE CANTINA Ø80</t>
  </si>
  <si>
    <t>Suministro y montaje de mesa de cantina redonda ø80 marca Forma5, bilaminada, base plana de aluminio.</t>
  </si>
  <si>
    <t>Area de descanso</t>
  </si>
  <si>
    <t>Sala de estudio</t>
  </si>
  <si>
    <t>Administración</t>
  </si>
  <si>
    <t>16.03.01</t>
  </si>
  <si>
    <t xml:space="preserve">16.03.02     </t>
  </si>
  <si>
    <t>MESA DE CANTINA CUADRADA</t>
  </si>
  <si>
    <t>Suministro y montaje de mesa de cantina cuadrada 60x60 marca Forma5, bilaminada, base plana de aluminio.</t>
  </si>
  <si>
    <t>16.03.02</t>
  </si>
  <si>
    <t xml:space="preserve">16.03.03     </t>
  </si>
  <si>
    <t>MESA AULAS</t>
  </si>
  <si>
    <t>Suministro y montaje de mesa individual Class, tapa bilaminada 140x60 marca Forma5.</t>
  </si>
  <si>
    <t>16.03.03</t>
  </si>
  <si>
    <t xml:space="preserve">16.03.04     </t>
  </si>
  <si>
    <t>MESA TRAPEZOIDAL</t>
  </si>
  <si>
    <t>Suministro y montaje de mesa extensión trapezoidal Class, tapa bilaminada 120/94 x 60/20/42 marca Forma5.</t>
  </si>
  <si>
    <t>16.03.04</t>
  </si>
  <si>
    <t xml:space="preserve">16.03.05     </t>
  </si>
  <si>
    <t>MESA ALTA</t>
  </si>
  <si>
    <t>Suministro y montaje de mesa alta Actiu modelo Mobility Air 200x100, altura 75,5 - 125,5 acabado de estructura en negro, acabado de superficie blanco, tipo de apoyo patín ó mesa Dorik Actiu altura 1050mm (de ser posible) 227x14cm, columnas en negro y superficie de melamina blanca 19mm.</t>
  </si>
  <si>
    <t>Cantina (Sótano)</t>
  </si>
  <si>
    <t>16.03.05</t>
  </si>
  <si>
    <t xml:space="preserve">16.03.06     </t>
  </si>
  <si>
    <t>MESA REUNIONES</t>
  </si>
  <si>
    <t xml:space="preserve">Suministro y montaje de mesa para reuniones V30 de Forma5, acabado bilaminado nogal y estructura blanco polar. 240x120cm
</t>
  </si>
  <si>
    <t>Sala de reuniones</t>
  </si>
  <si>
    <t>16.03.06</t>
  </si>
  <si>
    <t xml:space="preserve">16.03.07     </t>
  </si>
  <si>
    <t>MESA DOCENTE</t>
  </si>
  <si>
    <t>Suministro y montaje de mesa pupitre (faldon + estante) Class, tapa bilaminada acabado natural 140x60, altura 73,4cm marca Forma5.</t>
  </si>
  <si>
    <t>16.03.07</t>
  </si>
  <si>
    <t xml:space="preserve">16.03.08     </t>
  </si>
  <si>
    <t>MESA ISLA 3 PUESTOS</t>
  </si>
  <si>
    <t>Suministro y montaje de mesa TRAPEZOIDAL de tres puestos modelo TIMBER de Forma 5, con chaflán central para electrificaion. De dimensiones 190x188 patas de roble y sobres en melamina blanco polar.</t>
  </si>
  <si>
    <t>16.03.08</t>
  </si>
  <si>
    <t xml:space="preserve">16.03.09     </t>
  </si>
  <si>
    <t>MESA DESPACHO</t>
  </si>
  <si>
    <t>Suministro y montaje de mesa RECTÁNGULAR pra despacho modelo TIMBER de Forma 5, De dimensiones 180x80  patas de roble y sobres en melamina blanco polar con esquinas redondeadas. Con electrificación mediante box metálico y bandeja.</t>
  </si>
  <si>
    <t>16.03.09</t>
  </si>
  <si>
    <t xml:space="preserve">16.03.10     </t>
  </si>
  <si>
    <t>MESA DE ESTUDIO REDONDA</t>
  </si>
  <si>
    <t>Suministro y montaje de mesa Timber de Forma5 de diámetro ø120 y altura 73,5 cm., con 3 patas de roble y sobre en melamina blanco polar</t>
  </si>
  <si>
    <t>16.03.10</t>
  </si>
  <si>
    <t xml:space="preserve">16.03.11     </t>
  </si>
  <si>
    <t>MESA DE ESTUDIO</t>
  </si>
  <si>
    <t>Suministro y montaje de mesa rectángular Timber de Forma5 de dimensiones de 280x120 y altura 73,5 cm., con 6 patas de roble y doble sobre en melamina blanco polar con esquinas redondeadas. Con bandeja y box para electrificación</t>
  </si>
  <si>
    <t>16.03.11</t>
  </si>
  <si>
    <t xml:space="preserve">16.03.12     </t>
  </si>
  <si>
    <t>MESA AUXILIAR</t>
  </si>
  <si>
    <t>Suministro y montaje de mesamodelo MARINA de es Pattio compuesta por sobre laminado de roble  de Ø80 y estructura metalica negro mate. H:40cm.</t>
  </si>
  <si>
    <t>16.03.12</t>
  </si>
  <si>
    <t>16.03</t>
  </si>
  <si>
    <t xml:space="preserve">16.04        </t>
  </si>
  <si>
    <t>MOBILIARIO A MEDIDA</t>
  </si>
  <si>
    <t xml:space="preserve">16.04.01     </t>
  </si>
  <si>
    <t>Suministro y fabricación de banca fija a medida, integrada a columna existente, con una superficie total aproximada de 1,42 m² y altura terminada de 50 cm, según diseño y planos del proyecto. Estructura interior realizada en tablero técnico de alta resistencia (multicapa o MDF hidrófugo), correctamente reforzada y anclada a paramentos verticales y/o suelo, garantizando estabilidad y durabilidad. Acabado exterior mediante revestimiento en madera natural o chapa de madera (tipo encino/roble o similar), con vetas continuas y encuentros cuidadosamente resueltos. Cantos rectos y aristas limpias, acorde a diseño arquitectónico.
Incluye:
Fabricación en taller
Ajuste y encastre preciso a geometría de columna
Transporte
Instalación en obra
Lijado, sellado y acabado final con barniz o laca protectora (mate o satinado, a definir por DF)
Medición y pago por unidad completamente terminada y colocada.</t>
  </si>
  <si>
    <t>Banca columna</t>
  </si>
  <si>
    <t>Banca esquina</t>
  </si>
  <si>
    <t>16.04.01</t>
  </si>
  <si>
    <t>GRADA LOBBY</t>
  </si>
  <si>
    <t>Suministro y fabricación de graderio a medida, segñun diseño en planos, con doble altura de asiento. Estructura interior realizada en tablero técnico de alta resistencia (multicapa o MDF hidrófugo), correctamente reforzada y anclada a paramentos verticales y/o suelo, garantizando estabilidad y durabilidad. Acabado exterior mediante revestimiento en madera natural o chapa de madera (tipo encino/roble o similar), con vetas continuas y encuentros cuidadosamente resueltos. Cantos rectos y aristas limpias, acorde a diseño arquitectónico.
Incluye:
Fabricación en taller
Ajuste y encastre preciso a geometría de columna
Transporte
Instalación en obra
Lijado, sellado y acabado final con barniz o laca protectora (mate o satinado, a definir por DF)
Medición y pago por unidad completamente terminada y colocada.</t>
  </si>
  <si>
    <t xml:space="preserve">Grada </t>
  </si>
  <si>
    <t xml:space="preserve">16.04.02     </t>
  </si>
  <si>
    <t>BANCA CANTINA</t>
  </si>
  <si>
    <t>Suministro y ejecución de banca lineal fija a medida, adosada a paramento vertical, con longitud según planos de proyecto, medida y certificada por metro lineal.
Banca compuesta por:
Estructura interior portante realizada en fábrica o bastidor técnico, correctamente anclada a suelo y muro.
Asiento continuo ejecutado en material tipo terrazo, cuarzo o piedra artificial, de alta resistencia al uso intensivo, con acabado liso mate y cantos rectos.
Frente vertical revestido en madera natural o chapa de madera (tipo roble/encina o similar), con vetas continuas y acabado protector.
Incluye:
Fabricación a medida en taller
Ajuste preciso a geometría del espacio
Transporte
Instalación en obra
Sellado de juntas y remates
Limpieza final de la partida
Medición y abono por metro lineal de banca completamente terminada y colocada.</t>
  </si>
  <si>
    <t>Tramo 1</t>
  </si>
  <si>
    <t>Tramo 2</t>
  </si>
  <si>
    <t>Tramo 3</t>
  </si>
  <si>
    <t>Tramo 4</t>
  </si>
  <si>
    <t>16.04.02</t>
  </si>
  <si>
    <t xml:space="preserve">16.04.03     </t>
  </si>
  <si>
    <t>MESA CURVA ALTA CANTINA</t>
  </si>
  <si>
    <t>Suministro y fabricación de mesa curva alta fija a medida, según diseño y planos del proyecto, desarrollada alrededor de pilar existente, con geometría curva continua y dimensiones variables, medida y certificada por metro lineal.
Mesa compuesta por:
Tapa superior continua realizada en tablero técnico de alta resistencia, con acabado lacado o revestido color blanco, cantos rectos y superficie lisa apta para uso intensivo.
Estructura portante metálica formada por pies verticales en acero, anclados a suelo, con acabado lacado al horno en color negro.
Sistema estructural oculto que garantiza estabilidad, planeidad y correcta transmisión de cargas.
Incluye:
Fabricación a medida en taller
Desarrollo de curvatura y plantillas
Ajuste preciso a pilar y geometría del espacio
Transporte
Instalación y anclaje en obra
Nivelado, remates y limpieza final
Medición y abono por metro lineal de mesa completamente terminada y colocada.</t>
  </si>
  <si>
    <t>16.04.03</t>
  </si>
  <si>
    <t xml:space="preserve">16.04.04     </t>
  </si>
  <si>
    <t>BARRA TIPO BUFFET</t>
  </si>
  <si>
    <t>Suministro, fabricación e instalación de barra de cantina fija a medida, destinada a servicio y conservación de alimentos, ejecutada según diseño y planos del proyecto, medida y certificada por metro lineal.
Barra compuesta por:
Estructura interior portante realizada en bastidor técnico o metálico, correctamente anclada a suelo.
Cubierta superior en acero inoxidable AISI 304, apta para uso alimentario, con acabado satinado, cantos sanitarios redondeados y fácil limpieza.
Sistema tipo buffet preparado para alojamiento de cubetas GN normalizadas, con posibilidad de tapa superior abatible o fija, según definición del proyecto.
Frente exterior acabado en madera natural, chapa de madera, lacado o material compacto, a definir.
Incluye:
Fabricación a medida en taller especializado
Desarrollo técnico conforme a normativa higiénico-sanitaria
Integración de cubetas GN (sin alimentos)
Transporte
Instalación y anclaje en obra
Sellado sanitario de juntas
Nivelado y limpieza final
Medición y abono por metro lineal de barra completamente terminada y colocada.</t>
  </si>
  <si>
    <t>16.04.04</t>
  </si>
  <si>
    <t xml:space="preserve">16.04.05     </t>
  </si>
  <si>
    <t>MUEBLE RECEPCIÓN</t>
  </si>
  <si>
    <t>Fabricación de mueble de recepción curvo mediante placas de solid surface tipo Corian color blanco, espesor mínimo 12 mm, ensambladas mediante adhesivo bicomponente del mismo color, con juntas invisibles y acabado continuo. Montaje sobre estructura portante curva realizada en tablero técnico hidrófugo, con refuerzos cada 30–40 cm. Incluye fabricación en taller especializado, ajuste a geometría curva, colocación en obra, lijado y acabado final mate uniforme.</t>
  </si>
  <si>
    <t>Mueble recepción PB</t>
  </si>
  <si>
    <t>16.04.05</t>
  </si>
  <si>
    <t xml:space="preserve">16.04.06     </t>
  </si>
  <si>
    <t>BANCA JARDINERA</t>
  </si>
  <si>
    <t>Fabricación de mueble de asiento en Lobby recto o curvo , con jardinera incorporada con cubeta  plástica. realizada en melamina según diseño, con cojin de asiewnto tapizado integrado en estructura colocación en obra, lijado y acabado final uniforme.</t>
  </si>
  <si>
    <t>Rectangular</t>
  </si>
  <si>
    <t>Curva</t>
  </si>
  <si>
    <t>16.04.06</t>
  </si>
  <si>
    <t>16.04</t>
  </si>
  <si>
    <t xml:space="preserve">16.05        </t>
  </si>
  <si>
    <t>SILLONES</t>
  </si>
  <si>
    <t xml:space="preserve">16.05.01     </t>
  </si>
  <si>
    <t>SILLON SALA POLIVALENTE 1 PLAZA</t>
  </si>
  <si>
    <t>Suministro y montaje de sillón modelo PAUSA de esPattio, de un asiento de dimensiones 91x85,5 h:84cm. Acabado tapizado en G3 Merdley color a elegir y patas de madera de roble.</t>
  </si>
  <si>
    <t>16.05.01</t>
  </si>
  <si>
    <t xml:space="preserve">16.05.02     </t>
  </si>
  <si>
    <t>SILLON SALA POLIVALENTE 3 PLAZAS</t>
  </si>
  <si>
    <t>Suministro y montaje de sillón modelo PAUSA de esPattio, de tres asientos de dimensiones 251x85,5 h:84cm. Acabado tapizado en G3 Merdley color a elegir y patas de madera de roble.</t>
  </si>
  <si>
    <t>16.05.02</t>
  </si>
  <si>
    <t>16.05</t>
  </si>
  <si>
    <t>16</t>
  </si>
  <si>
    <t>17</t>
  </si>
  <si>
    <t>VARIOS</t>
  </si>
  <si>
    <t xml:space="preserve">17.01        </t>
  </si>
  <si>
    <t>LIMPIEZA</t>
  </si>
  <si>
    <t xml:space="preserve">17.01.01     </t>
  </si>
  <si>
    <t>LIMPIEZA CONTINUA</t>
  </si>
  <si>
    <t>Limpieza continuada periódica de la obra durante el desarrollo completo de los trabajos, incluyendo trabajos de todas las contratas y subcontratas de obra, instalación de elementos de señalización general, de evacuación y emergencia, de las zonas de trabajo.</t>
  </si>
  <si>
    <t>17.01.01</t>
  </si>
  <si>
    <t>17.01.02</t>
  </si>
  <si>
    <t>LIMPIEZA FINAL.</t>
  </si>
  <si>
    <t>Limpieza final de obra para dejar la zona en perfecto estado, tras la finalización de los trabajos de obra, para su recepción inmediata. Limpieza fina final de la obra, incluyendo:
- limpieza de suelos plásticos/ PVC/vinilo.
- aspiración de moqueta de suelo y limpieza de todo tipo de pavimentos.
- limpieza de cristales y perfiles interiores, tanto horizontales como verticales, en su encuentro con otros elementos constructivos, techos, suelos, etc.
- limpieza de mamparas, tanto ciegas como de vidrio.
- limpieza de zócalos y rodapiés. 
- limpieza de techos.
- limpieza de luminarias en techo y suspendidas. 
- limpieza de restos de emplastecidos, pinturas, etc.
Y en general todos los elementos que constituyen el espacio interior de las oficinas, incluyendo la retirada de escombros a contenedor o suciedad que pudiera quedar en obra.Limpieza continuada periódica de la obra durante el desarrollo completo de los trabajos, incluyendo trabajos de todas las contratas y subcontratas de obra, instalación de elementos de señalización general, de evacuación y emergencia, de las zonas de trabajo.</t>
  </si>
  <si>
    <t>TOTAL</t>
  </si>
  <si>
    <t>17.01</t>
  </si>
  <si>
    <t>17.02</t>
  </si>
  <si>
    <t>AYUDAS</t>
  </si>
  <si>
    <t xml:space="preserve">17.02.01     </t>
  </si>
  <si>
    <t>17.02.01</t>
  </si>
  <si>
    <t>17.03</t>
  </si>
  <si>
    <t>ESTORES</t>
  </si>
  <si>
    <t xml:space="preserve">17.03.01     </t>
  </si>
  <si>
    <t>ESTORES ENRROLLABLES ALTURA COMPLETA - SCREEN (MANUAL)</t>
  </si>
  <si>
    <t xml:space="preserve">Suministro e instalación de estores enrollables tejido screen screen 1% a cadena. Dimensiones 90x250 cm. aproximadas. </t>
  </si>
  <si>
    <t>PLANTAS1-2-3</t>
  </si>
  <si>
    <t>17.03.01</t>
  </si>
  <si>
    <t>CUICAM_S11</t>
  </si>
  <si>
    <t>LEVANTADO REVESTIMIENTO ZÓCALO BAJO FACHADA</t>
  </si>
  <si>
    <t>Levantamiento de revestimiento de marmol existente, mediante demolición manual del pavimento y del mortero de agarre, retirada de escombros, limpieza del soporte base, y carga, transporte y gestión de residuos conforme a normativa vigente, dejando la superficie en condiciones para la posterior colocación del nuevo pavimento.</t>
  </si>
  <si>
    <t>APERTURA DE HUECO TRAGALUZ</t>
  </si>
  <si>
    <t>AYUDAS DE ALBAÑILERÍA</t>
  </si>
  <si>
    <t>Ayudas de albañilería</t>
  </si>
  <si>
    <t>ALBAÑILERIA Y PARTICIONES</t>
  </si>
  <si>
    <t>Ayudas de albañileria a la ejecución de los refuerzos de la estructura existente y modificación parcial de la misma.</t>
  </si>
  <si>
    <t>03.06</t>
  </si>
  <si>
    <t xml:space="preserve">03.07      </t>
  </si>
  <si>
    <t xml:space="preserve">03.08 </t>
  </si>
  <si>
    <t>Ayudas de albañilería a la ejecución de las particiones planteadas en proyecto.</t>
  </si>
  <si>
    <t>03.07</t>
  </si>
  <si>
    <t>03.00</t>
  </si>
  <si>
    <t>04.07</t>
  </si>
  <si>
    <t>Ayudas de albañilería a la ejecución de los techoso planteados en proyecto.</t>
  </si>
  <si>
    <t>05.07</t>
  </si>
  <si>
    <t>Ayudas de albañilería a la ejecución de las partidas de la fachada principal planteadas en proyecto.</t>
  </si>
  <si>
    <t>Fabricacion, suministro e instalacion de mampara doble vidrio laminar. Modelo MA5 LUX, de Arlex. Estructura: Recibida a suelo, techo y arranques de paramentos verticales, mediante perfiles extruidos de aluminio, de diseño rectangular de 36,2x100 mm de dimensiones totales, dotado con juntas de elastómero de alta densidad. para ajuste a suelo/techo/muros y, junta de goma perimetral acústica tri-lámina transparente ò de burbuja en color gris/negro, en el encuentro con los vidrios. Sistema de regulación de vidrios para absorber los posibles desniveles de suelos/techos hasta 16 mm (± 8 mm). Fijación de perfiles mediante tacos de expandión y tornillería. Vidrios: Doble vidrio laminar con butiral transparente intermedio. Para la union seca entre vidrios se utiliza cinta adhesiva de doble cara transparente de 1,5 mm de 3M, existiendo la posibilidad de utilizar piezas en forma "H" ò de 90º de policarbonato transparente, dotadas de cinta transparente biadhesiva 3M interior para mayor resistencia estructural y atenuación acústica. Incluso pequeños materiales para su instalacion, transporte, descarga, acarreo y distribucion de materiales en planta.</t>
  </si>
  <si>
    <t>07.02.12</t>
  </si>
  <si>
    <t>Ayudas de albañilería a la instalación de las particiones planteadas en proyecto.</t>
  </si>
  <si>
    <t>11.06</t>
  </si>
  <si>
    <t>Ayudas de albañilería a la instalación de los elementos especiales planteados en proyecto.</t>
  </si>
  <si>
    <t>11.05</t>
  </si>
  <si>
    <t>Ayudas de albañilería a la instalación de elctricidad e iluminación.</t>
  </si>
  <si>
    <t>02.04</t>
  </si>
  <si>
    <t>Ayudas de albañilería a la instalación de climatización.</t>
  </si>
  <si>
    <t>Ayudas de albañilería a la instalación de fontanería y saneamiento.</t>
  </si>
  <si>
    <t>03013</t>
  </si>
  <si>
    <t xml:space="preserve">03013      </t>
  </si>
  <si>
    <t>04011</t>
  </si>
  <si>
    <t>Ayudas de albañilería a la instalación de protección contra incendios.</t>
  </si>
  <si>
    <t>MOBILIARIO Y APARATOS SANITARIOS</t>
  </si>
  <si>
    <t>SILLERÍA</t>
  </si>
  <si>
    <t>BANCADA CURVA</t>
  </si>
  <si>
    <t>AYUDAS A LOS SUMINISTROS Y ACOPIOS</t>
  </si>
  <si>
    <t>Ayudas para la correcta realización de las tareas de descarga y acopio de materiales teniendo en cuenta l aubicación del edificio en el centro de la ciudad y estar dentro de un edificio mixto con uso residencial.</t>
  </si>
  <si>
    <t>PINTURA COLOR PARAMENTOS VERTICALES</t>
  </si>
  <si>
    <t>09.03</t>
  </si>
  <si>
    <t>Ayudas de albañilería a la instalación de los elementos de vegetación planteados en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</si>
</sst>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
    <numFmt numFmtId="165" formatCode="0.0%"/>
    <numFmt numFmtId="166" formatCode="0.0"/>
    <numFmt numFmtId="167" formatCode="#,##0.0"/>
    <numFmt numFmtId="168" formatCode="0.000"/>
  </numFmts>
  <fonts count="2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
      <sz val="11"/>
      <color theme="1"/>
      <name val="Aptos Narrow"/>
      <family val="2"/>
      <scheme val="minor"/>
    </font>
    <font>
      <sz val="8"/>
      <color rgb="FFFF0000"/>
      <name val="Aptos Narrow"/>
      <family val="2"/>
      <scheme val="minor"/>
    </font>
    <font>
      <sz val="8"/>
      <color theme="1"/>
      <name val="Aptos Narrow"/>
      <family val="2"/>
      <scheme val="minor"/>
    </font>
    <font>
      <b/>
      <sz val="10"/>
      <name val="Arial"/>
      <family val="2"/>
    </font>
    <font>
      <sz val="10"/>
      <name val="Arial"/>
      <family val="2"/>
    </font>
    <font>
      <sz val="8"/>
      <name val="Arial"/>
      <family val="2"/>
    </font>
    <font>
      <sz val="12"/>
      <name val="Arial"/>
      <family val="2"/>
    </font>
    <font>
      <sz val="7"/>
      <name val="Arial"/>
      <family val="2"/>
    </font>
    <font>
      <b/>
      <sz val="8"/>
      <name val="Arial"/>
      <family val="2"/>
    </font>
    <font>
      <sz val="8"/>
      <name val="Aptos Narrow"/>
      <family val="2"/>
      <scheme val="minor"/>
    </font>
    <font>
      <vertAlign val="superscript"/>
      <sz val="8"/>
      <name val="Arial"/>
      <family val="2"/>
    </font>
    <font>
      <b/>
      <i/>
      <sz val="8"/>
      <color theme="1"/>
      <name val="Aptos Narrow"/>
      <family val="2"/>
      <scheme val="minor"/>
    </font>
    <font>
      <b/>
      <sz val="8"/>
      <name val="Aptos Narrow"/>
      <family val="2"/>
      <scheme val="minor"/>
    </font>
    <font>
      <b/>
      <sz val="10"/>
      <name val="Aptos Narrow"/>
      <family val="2"/>
      <scheme val="minor"/>
    </font>
    <font>
      <b/>
      <vertAlign val="superscript"/>
      <sz val="8"/>
      <name val="Aptos Narrow"/>
      <family val="2"/>
      <scheme val="minor"/>
    </font>
    <font>
      <vertAlign val="superscript"/>
      <sz val="8"/>
      <name val="Aptos Narrow"/>
      <family val="2"/>
      <scheme val="minor"/>
    </font>
    <font>
      <b/>
      <sz val="8"/>
      <color rgb="FF000000"/>
      <name val="Arial"/>
    </font>
    <font>
      <sz val="8"/>
      <color rgb="FF000000"/>
      <name val="Arial"/>
    </font>
    <font>
      <sz val="8"/>
      <color rgb="FF000000"/>
      <name val="Aptos Narrow"/>
      <family val="2"/>
      <scheme val="minor"/>
    </font>
    <font>
      <sz val="8"/>
      <color rgb="FF000000"/>
      <name val="Aptos Narrow"/>
      <scheme val="minor"/>
    </font>
  </fonts>
  <fills count="8">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8"/>
        <bgColor indexed="64"/>
      </patternFill>
    </fill>
    <fill>
      <patternFill patternType="solid">
        <fgColor indexed="42"/>
        <bgColor indexed="64"/>
      </patternFill>
    </fill>
    <fill>
      <patternFill patternType="solid">
        <fgColor theme="1"/>
        <bgColor indexed="64"/>
      </patternFill>
    </fill>
    <fill>
      <patternFill patternType="solid">
        <fgColor rgb="FFFFFFCC"/>
        <bgColor indexed="64"/>
      </patternFill>
    </fill>
  </fills>
  <borders count="5">
    <border>
      <left/>
      <right/>
      <top/>
      <bottom/>
      <diagonal/>
    </border>
    <border>
      <left/>
      <right/>
      <top/>
      <bottom style="thin">
        <color indexed="64"/>
      </bottom>
      <diagonal/>
    </border>
    <border>
      <left/>
      <right/>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44">
    <xf numFmtId="0" fontId="0" fillId="0" borderId="0" xfId="0"/>
    <xf numFmtId="49" fontId="1" fillId="0" borderId="0" xfId="0" applyNumberFormat="1" applyFont="1"/>
    <xf numFmtId="0" fontId="1" fillId="0" borderId="0" xfId="0" applyFont="1"/>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wrapText="1"/>
    </xf>
    <xf numFmtId="4" fontId="3" fillId="0" borderId="0" xfId="0" applyNumberFormat="1" applyFont="1" applyAlignment="1">
      <alignment vertical="top"/>
    </xf>
    <xf numFmtId="49" fontId="4" fillId="0" borderId="0" xfId="0" applyNumberFormat="1" applyFont="1" applyAlignment="1">
      <alignment vertical="top"/>
    </xf>
    <xf numFmtId="0" fontId="3" fillId="4" borderId="0" xfId="0" applyFont="1" applyFill="1" applyAlignment="1">
      <alignment vertical="top"/>
    </xf>
    <xf numFmtId="3" fontId="3" fillId="0" borderId="0" xfId="0" applyNumberFormat="1" applyFont="1" applyAlignment="1">
      <alignment vertical="top"/>
    </xf>
    <xf numFmtId="49" fontId="4" fillId="5" borderId="0" xfId="0" applyNumberFormat="1" applyFont="1" applyFill="1" applyAlignment="1">
      <alignment vertical="top"/>
    </xf>
    <xf numFmtId="0" fontId="4" fillId="5" borderId="0" xfId="0" applyFont="1" applyFill="1" applyAlignment="1">
      <alignment vertical="top"/>
    </xf>
    <xf numFmtId="164"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3" fillId="0" borderId="0" xfId="0" applyNumberFormat="1" applyFont="1" applyAlignment="1">
      <alignment vertical="top" wrapText="1"/>
    </xf>
    <xf numFmtId="0" fontId="3" fillId="4" borderId="0" xfId="0" applyFont="1" applyFill="1" applyAlignment="1">
      <alignment vertical="top" wrapText="1"/>
    </xf>
    <xf numFmtId="49" fontId="4" fillId="5" borderId="0" xfId="0" applyNumberFormat="1" applyFont="1" applyFill="1" applyAlignment="1">
      <alignment vertical="top" wrapText="1"/>
    </xf>
    <xf numFmtId="49" fontId="7" fillId="0" borderId="0" xfId="0" applyNumberFormat="1" applyFont="1" applyAlignment="1">
      <alignment vertical="top" wrapText="1"/>
    </xf>
    <xf numFmtId="0" fontId="3" fillId="6" borderId="0" xfId="0" applyFont="1" applyFill="1" applyAlignment="1">
      <alignment vertical="top"/>
    </xf>
    <xf numFmtId="0" fontId="3" fillId="6" borderId="0" xfId="0" applyFont="1" applyFill="1" applyAlignment="1">
      <alignment vertical="top" wrapText="1"/>
    </xf>
    <xf numFmtId="0" fontId="12" fillId="0" borderId="0" xfId="0" applyFont="1"/>
    <xf numFmtId="0" fontId="9" fillId="0" borderId="0" xfId="0" applyFont="1"/>
    <xf numFmtId="0" fontId="0" fillId="0" borderId="0" xfId="0" applyAlignment="1">
      <alignment horizontal="center"/>
    </xf>
    <xf numFmtId="0" fontId="11" fillId="0" borderId="0" xfId="0" applyFont="1" applyAlignment="1">
      <alignment horizontal="left"/>
    </xf>
    <xf numFmtId="0" fontId="10" fillId="0" borderId="0" xfId="0" applyFont="1"/>
    <xf numFmtId="0" fontId="0" fillId="0" borderId="1" xfId="0" applyBorder="1" applyAlignment="1">
      <alignment horizontal="center"/>
    </xf>
    <xf numFmtId="4" fontId="0" fillId="0" borderId="1" xfId="0" applyNumberFormat="1" applyBorder="1"/>
    <xf numFmtId="2" fontId="10" fillId="0" borderId="0" xfId="0" applyNumberFormat="1" applyFont="1" applyAlignment="1">
      <alignment horizontal="center"/>
    </xf>
    <xf numFmtId="2" fontId="10" fillId="0" borderId="0" xfId="0" applyNumberFormat="1" applyFont="1"/>
    <xf numFmtId="4" fontId="0" fillId="0" borderId="0" xfId="0" applyNumberFormat="1"/>
    <xf numFmtId="0" fontId="10" fillId="0" borderId="0" xfId="0" applyFont="1" applyAlignment="1">
      <alignment horizontal="left"/>
    </xf>
    <xf numFmtId="0" fontId="15" fillId="0" borderId="0" xfId="0" applyFont="1" applyAlignment="1">
      <alignment horizontal="right"/>
    </xf>
    <xf numFmtId="2" fontId="11" fillId="0" borderId="0" xfId="0" applyNumberFormat="1" applyFont="1"/>
    <xf numFmtId="2" fontId="15" fillId="0" borderId="0" xfId="0" applyNumberFormat="1" applyFont="1"/>
    <xf numFmtId="0" fontId="15" fillId="0" borderId="0" xfId="0" applyFont="1" applyAlignment="1">
      <alignment horizontal="center"/>
    </xf>
    <xf numFmtId="4" fontId="15" fillId="0" borderId="0" xfId="0" applyNumberFormat="1" applyFont="1"/>
    <xf numFmtId="0" fontId="8" fillId="0" borderId="0" xfId="0" applyFont="1"/>
    <xf numFmtId="0" fontId="14" fillId="0" borderId="0" xfId="0" applyFont="1"/>
    <xf numFmtId="4" fontId="9" fillId="0" borderId="0" xfId="0" applyNumberFormat="1" applyFont="1"/>
    <xf numFmtId="4" fontId="14" fillId="0" borderId="0" xfId="0" applyNumberFormat="1" applyFont="1"/>
    <xf numFmtId="2" fontId="11" fillId="0" borderId="0" xfId="0" applyNumberFormat="1" applyFont="1" applyAlignment="1">
      <alignment horizontal="center"/>
    </xf>
    <xf numFmtId="0" fontId="11" fillId="0" borderId="0" xfId="0" applyFont="1"/>
    <xf numFmtId="0" fontId="13" fillId="0" borderId="0" xfId="0" applyFont="1"/>
    <xf numFmtId="0" fontId="3" fillId="0" borderId="0" xfId="0" applyFont="1" applyAlignment="1">
      <alignment horizontal="left" vertical="top" wrapText="1"/>
    </xf>
    <xf numFmtId="0" fontId="12" fillId="0" borderId="0" xfId="0" applyFont="1" applyAlignment="1">
      <alignment horizontal="left"/>
    </xf>
    <xf numFmtId="0" fontId="14" fillId="0" borderId="0" xfId="0" quotePrefix="1" applyFont="1" applyAlignment="1">
      <alignment horizontal="left"/>
    </xf>
    <xf numFmtId="49" fontId="17" fillId="0" borderId="0" xfId="0" applyNumberFormat="1" applyFont="1" applyAlignment="1">
      <alignment vertical="top"/>
    </xf>
    <xf numFmtId="0" fontId="15" fillId="0" borderId="0" xfId="0" applyFont="1" applyAlignment="1">
      <alignment horizontal="left"/>
    </xf>
    <xf numFmtId="0" fontId="18" fillId="0" borderId="0" xfId="0" applyFont="1" applyAlignment="1">
      <alignment horizontal="left"/>
    </xf>
    <xf numFmtId="0" fontId="18" fillId="0" borderId="0" xfId="0" quotePrefix="1" applyFont="1" applyAlignment="1">
      <alignment horizontal="left"/>
    </xf>
    <xf numFmtId="2" fontId="15" fillId="0" borderId="0" xfId="0" applyNumberFormat="1" applyFont="1" applyAlignment="1">
      <alignment horizontal="center"/>
    </xf>
    <xf numFmtId="0" fontId="15" fillId="0" borderId="0" xfId="0" applyFont="1"/>
    <xf numFmtId="4" fontId="18" fillId="0" borderId="0" xfId="0" applyNumberFormat="1" applyFont="1"/>
    <xf numFmtId="0" fontId="18" fillId="0" borderId="0" xfId="0" applyFont="1"/>
    <xf numFmtId="2" fontId="18" fillId="0" borderId="0" xfId="0" applyNumberFormat="1" applyFont="1"/>
    <xf numFmtId="0" fontId="19" fillId="0" borderId="0" xfId="0" applyFont="1"/>
    <xf numFmtId="0" fontId="15" fillId="0" borderId="0" xfId="0" quotePrefix="1" applyFont="1" applyAlignment="1">
      <alignment horizontal="right"/>
    </xf>
    <xf numFmtId="0" fontId="15" fillId="0" borderId="1" xfId="0" applyFont="1" applyBorder="1" applyAlignment="1">
      <alignment horizontal="center"/>
    </xf>
    <xf numFmtId="0" fontId="15" fillId="0" borderId="1" xfId="0" applyFont="1" applyBorder="1"/>
    <xf numFmtId="0" fontId="15" fillId="0" borderId="0" xfId="0" quotePrefix="1" applyFont="1" applyAlignment="1">
      <alignment horizontal="left" vertical="top" wrapText="1"/>
    </xf>
    <xf numFmtId="0" fontId="15" fillId="0" borderId="0" xfId="0" applyFont="1" applyAlignment="1" applyProtection="1">
      <alignment horizontal="left"/>
      <protection locked="0"/>
    </xf>
    <xf numFmtId="0" fontId="18" fillId="0" borderId="0" xfId="0" quotePrefix="1" applyFont="1"/>
    <xf numFmtId="0" fontId="15" fillId="0" borderId="0" xfId="0" quotePrefix="1" applyFont="1" applyProtection="1">
      <protection locked="0"/>
    </xf>
    <xf numFmtId="0" fontId="15" fillId="0" borderId="1" xfId="0" quotePrefix="1" applyFont="1" applyBorder="1" applyAlignment="1">
      <alignment horizontal="center"/>
    </xf>
    <xf numFmtId="166" fontId="15" fillId="0" borderId="0" xfId="0" applyNumberFormat="1" applyFont="1"/>
    <xf numFmtId="0" fontId="15" fillId="0" borderId="0" xfId="0" quotePrefix="1" applyFont="1" applyAlignment="1">
      <alignment horizontal="left"/>
    </xf>
    <xf numFmtId="0" fontId="15" fillId="0" borderId="0" xfId="0" quotePrefix="1" applyFont="1" applyAlignment="1">
      <alignment horizontal="center"/>
    </xf>
    <xf numFmtId="0" fontId="15" fillId="0" borderId="0" xfId="0" quotePrefix="1" applyFont="1"/>
    <xf numFmtId="0" fontId="18" fillId="0" borderId="0" xfId="0" quotePrefix="1" applyFont="1" applyAlignment="1">
      <alignment horizontal="left" vertical="center"/>
    </xf>
    <xf numFmtId="165" fontId="15" fillId="0" borderId="0" xfId="0" applyNumberFormat="1" applyFont="1"/>
    <xf numFmtId="167" fontId="14" fillId="0" borderId="0" xfId="0" applyNumberFormat="1" applyFont="1"/>
    <xf numFmtId="0" fontId="0" fillId="0" borderId="0" xfId="0" applyAlignment="1">
      <alignment horizontal="right"/>
    </xf>
    <xf numFmtId="2" fontId="0" fillId="0" borderId="0" xfId="0" applyNumberFormat="1"/>
    <xf numFmtId="165" fontId="13" fillId="0" borderId="0" xfId="0" applyNumberFormat="1" applyFont="1"/>
    <xf numFmtId="165" fontId="11" fillId="0" borderId="0" xfId="0" applyNumberFormat="1" applyFont="1"/>
    <xf numFmtId="0" fontId="0" fillId="6" borderId="0" xfId="0" applyFill="1" applyAlignment="1">
      <alignment horizontal="center"/>
    </xf>
    <xf numFmtId="0" fontId="0" fillId="6" borderId="0" xfId="0" applyFill="1"/>
    <xf numFmtId="2" fontId="10" fillId="6" borderId="0" xfId="0" applyNumberFormat="1" applyFont="1" applyFill="1" applyAlignment="1">
      <alignment horizontal="center"/>
    </xf>
    <xf numFmtId="0" fontId="10" fillId="6" borderId="0" xfId="0" applyFont="1" applyFill="1" applyAlignment="1">
      <alignment horizontal="left"/>
    </xf>
    <xf numFmtId="2" fontId="10" fillId="6" borderId="0" xfId="0" applyNumberFormat="1" applyFont="1" applyFill="1"/>
    <xf numFmtId="0" fontId="10" fillId="6" borderId="0" xfId="0" applyFont="1" applyFill="1"/>
    <xf numFmtId="3" fontId="9" fillId="0" borderId="0" xfId="0" applyNumberFormat="1" applyFont="1"/>
    <xf numFmtId="164" fontId="9" fillId="0" borderId="0" xfId="0" applyNumberFormat="1" applyFont="1"/>
    <xf numFmtId="167" fontId="9" fillId="0" borderId="0" xfId="0" applyNumberFormat="1" applyFont="1"/>
    <xf numFmtId="3" fontId="4" fillId="7" borderId="0" xfId="0" applyNumberFormat="1" applyFont="1" applyFill="1" applyAlignment="1">
      <alignment vertical="top"/>
    </xf>
    <xf numFmtId="4" fontId="4" fillId="7" borderId="0" xfId="0" applyNumberFormat="1" applyFont="1" applyFill="1" applyAlignment="1">
      <alignment vertical="top"/>
    </xf>
    <xf numFmtId="3" fontId="3" fillId="7" borderId="0" xfId="0" applyNumberFormat="1" applyFont="1" applyFill="1" applyAlignment="1">
      <alignment vertical="top"/>
    </xf>
    <xf numFmtId="0" fontId="4" fillId="0" borderId="0" xfId="0" applyFont="1"/>
    <xf numFmtId="0" fontId="3" fillId="0" borderId="0" xfId="0" applyFont="1"/>
    <xf numFmtId="4" fontId="3" fillId="0" borderId="0" xfId="0" applyNumberFormat="1" applyFont="1"/>
    <xf numFmtId="0" fontId="3" fillId="0" borderId="0" xfId="0" applyFont="1" applyAlignment="1">
      <alignment horizontal="left"/>
    </xf>
    <xf numFmtId="0" fontId="3" fillId="0" borderId="0" xfId="0" applyFont="1" applyAlignment="1">
      <alignment horizontal="center"/>
    </xf>
    <xf numFmtId="1" fontId="3" fillId="0" borderId="0" xfId="0" applyNumberFormat="1" applyFont="1" applyAlignment="1">
      <alignment horizontal="center"/>
    </xf>
    <xf numFmtId="2" fontId="3" fillId="0" borderId="0" xfId="0" applyNumberFormat="1" applyFont="1" applyAlignment="1">
      <alignment horizontal="center"/>
    </xf>
    <xf numFmtId="0" fontId="3" fillId="0" borderId="1" xfId="0" applyFont="1" applyBorder="1" applyAlignment="1">
      <alignment horizontal="center"/>
    </xf>
    <xf numFmtId="4" fontId="3" fillId="0" borderId="1" xfId="0" applyNumberFormat="1" applyFont="1" applyBorder="1"/>
    <xf numFmtId="168" fontId="3" fillId="0" borderId="0" xfId="0" applyNumberFormat="1" applyFont="1" applyAlignment="1">
      <alignment horizontal="center"/>
    </xf>
    <xf numFmtId="0" fontId="3" fillId="0" borderId="1" xfId="0" quotePrefix="1" applyFont="1" applyBorder="1" applyAlignment="1">
      <alignment horizontal="center"/>
    </xf>
    <xf numFmtId="16" fontId="3" fillId="0" borderId="1" xfId="0" quotePrefix="1" applyNumberFormat="1" applyFont="1" applyBorder="1" applyAlignment="1">
      <alignment horizontal="center"/>
    </xf>
    <xf numFmtId="0" fontId="3" fillId="0" borderId="0" xfId="0" applyFont="1" applyAlignment="1">
      <alignment horizontal="right" vertical="center" wrapText="1"/>
    </xf>
    <xf numFmtId="9" fontId="3" fillId="0" borderId="0" xfId="1" applyFont="1" applyFill="1" applyAlignment="1">
      <alignment horizontal="center"/>
    </xf>
    <xf numFmtId="0" fontId="3" fillId="6" borderId="0" xfId="0" applyFont="1" applyFill="1" applyAlignment="1">
      <alignment horizontal="right" vertical="center" wrapText="1"/>
    </xf>
    <xf numFmtId="0" fontId="3" fillId="6" borderId="0" xfId="0" applyFont="1" applyFill="1" applyAlignment="1">
      <alignment horizontal="center"/>
    </xf>
    <xf numFmtId="4" fontId="3" fillId="6" borderId="0" xfId="0" applyNumberFormat="1" applyFont="1" applyFill="1"/>
    <xf numFmtId="0" fontId="3" fillId="0" borderId="2" xfId="0" applyFont="1" applyBorder="1" applyAlignment="1">
      <alignment vertical="top"/>
    </xf>
    <xf numFmtId="0" fontId="3" fillId="0" borderId="2" xfId="0" applyFont="1" applyBorder="1" applyAlignment="1">
      <alignment vertical="top" wrapText="1"/>
    </xf>
    <xf numFmtId="49" fontId="4" fillId="0" borderId="2" xfId="0" applyNumberFormat="1" applyFont="1" applyBorder="1" applyAlignment="1">
      <alignment vertical="top"/>
    </xf>
    <xf numFmtId="4" fontId="4" fillId="2" borderId="2" xfId="0" applyNumberFormat="1" applyFont="1" applyFill="1" applyBorder="1" applyAlignment="1">
      <alignment vertical="top"/>
    </xf>
    <xf numFmtId="4" fontId="3" fillId="0" borderId="2" xfId="0" applyNumberFormat="1" applyFont="1" applyBorder="1" applyAlignment="1">
      <alignment vertical="top"/>
    </xf>
    <xf numFmtId="0" fontId="3" fillId="0" borderId="3" xfId="0" applyFont="1" applyBorder="1" applyAlignment="1">
      <alignment vertical="top"/>
    </xf>
    <xf numFmtId="0" fontId="3" fillId="0" borderId="3" xfId="0" applyFont="1" applyBorder="1" applyAlignment="1">
      <alignment vertical="top" wrapText="1"/>
    </xf>
    <xf numFmtId="49" fontId="4" fillId="0" borderId="3" xfId="0" applyNumberFormat="1" applyFont="1" applyBorder="1" applyAlignment="1">
      <alignment vertical="top"/>
    </xf>
    <xf numFmtId="4" fontId="4" fillId="2" borderId="3" xfId="0" applyNumberFormat="1" applyFont="1" applyFill="1" applyBorder="1" applyAlignment="1">
      <alignment vertical="top"/>
    </xf>
    <xf numFmtId="4" fontId="3" fillId="0" borderId="3" xfId="0" applyNumberFormat="1" applyFont="1" applyBorder="1" applyAlignment="1">
      <alignment vertical="top"/>
    </xf>
    <xf numFmtId="49" fontId="24" fillId="0" borderId="0" xfId="0" applyNumberFormat="1" applyFont="1" applyAlignment="1">
      <alignment vertical="top" wrapText="1"/>
    </xf>
    <xf numFmtId="3" fontId="3" fillId="0" borderId="3" xfId="0" applyNumberFormat="1" applyFont="1" applyBorder="1" applyAlignment="1">
      <alignment vertical="top"/>
    </xf>
    <xf numFmtId="2" fontId="15" fillId="0" borderId="4" xfId="0" applyNumberFormat="1" applyFont="1" applyBorder="1" applyAlignment="1">
      <alignment horizontal="center"/>
    </xf>
    <xf numFmtId="4" fontId="4" fillId="0" borderId="3" xfId="0" applyNumberFormat="1" applyFont="1" applyBorder="1" applyAlignment="1">
      <alignment vertical="top"/>
    </xf>
    <xf numFmtId="0" fontId="15" fillId="0" borderId="0" xfId="0" applyFont="1" applyAlignment="1">
      <alignment horizontal="right"/>
    </xf>
    <xf numFmtId="0" fontId="3" fillId="0" borderId="0" xfId="0" applyFont="1" applyAlignment="1">
      <alignment horizontal="right" vertical="center" wrapText="1"/>
    </xf>
    <xf numFmtId="0" fontId="14" fillId="0" borderId="0" xfId="0" applyFont="1" applyAlignment="1">
      <alignment horizontal="left"/>
    </xf>
    <xf numFmtId="49" fontId="2" fillId="0" borderId="0" xfId="0" applyNumberFormat="1" applyFont="1" applyAlignment="1">
      <alignment horizontal="left" vertical="top"/>
    </xf>
    <xf numFmtId="0" fontId="18" fillId="0" borderId="0" xfId="0" applyFont="1" applyAlignment="1">
      <alignment horizontal="left"/>
    </xf>
    <xf numFmtId="0" fontId="15" fillId="0" borderId="0" xfId="0" applyFont="1" applyAlignment="1">
      <alignment horizontal="left"/>
    </xf>
    <xf numFmtId="0" fontId="3" fillId="0" borderId="0" xfId="0" applyFont="1" applyBorder="1" applyAlignment="1">
      <alignment horizontal="center"/>
    </xf>
    <xf numFmtId="0" fontId="0" fillId="0" borderId="0" xfId="0" applyBorder="1" applyAlignment="1">
      <alignment horizontal="center"/>
    </xf>
    <xf numFmtId="4" fontId="0" fillId="0" borderId="0" xfId="0" applyNumberFormat="1" applyBorder="1"/>
    <xf numFmtId="0" fontId="19" fillId="0" borderId="0" xfId="0" applyFont="1" applyAlignment="1">
      <alignment horizontal="left"/>
    </xf>
    <xf numFmtId="0" fontId="19" fillId="0" borderId="0" xfId="0" applyFont="1" applyAlignment="1">
      <alignment horizontal="left"/>
    </xf>
    <xf numFmtId="0" fontId="3" fillId="0" borderId="1" xfId="0" applyFont="1" applyBorder="1" applyAlignment="1">
      <alignment vertical="top"/>
    </xf>
    <xf numFmtId="0" fontId="3" fillId="0" borderId="1" xfId="0" applyFont="1" applyBorder="1" applyAlignment="1">
      <alignment vertical="top" wrapText="1"/>
    </xf>
    <xf numFmtId="49" fontId="4" fillId="0" borderId="1" xfId="0" applyNumberFormat="1" applyFont="1" applyBorder="1" applyAlignment="1">
      <alignment vertical="top"/>
    </xf>
    <xf numFmtId="4" fontId="4" fillId="2" borderId="1" xfId="0" applyNumberFormat="1" applyFont="1" applyFill="1" applyBorder="1" applyAlignment="1">
      <alignment vertical="top"/>
    </xf>
    <xf numFmtId="4" fontId="3" fillId="0" borderId="1" xfId="0" applyNumberFormat="1" applyFont="1" applyBorder="1" applyAlignment="1">
      <alignment vertical="top"/>
    </xf>
    <xf numFmtId="49" fontId="15" fillId="0" borderId="0" xfId="0" applyNumberFormat="1" applyFont="1" applyAlignment="1">
      <alignment vertical="top" wrapText="1"/>
    </xf>
  </cellXfs>
  <cellStyles count="2">
    <cellStyle name="Normal" xfId="0" builtinId="0"/>
    <cellStyle name="Porcentaje" xfId="1" builtinId="5"/>
  </cellStyles>
  <dxfs count="6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314F-FC33-458B-B5C1-2118AA1E65F9}">
  <dimension ref="A1:AC2934"/>
  <sheetViews>
    <sheetView tabSelected="1" view="pageBreakPreview" zoomScaleNormal="100" zoomScaleSheetLayoutView="100" workbookViewId="0">
      <pane xSplit="4" ySplit="3" topLeftCell="E1149" activePane="bottomRight" state="frozen"/>
      <selection pane="topRight" activeCell="E1" sqref="E1"/>
      <selection pane="bottomLeft" activeCell="A4" sqref="A4"/>
      <selection pane="bottomRight" activeCell="A1164" sqref="A1164"/>
    </sheetView>
  </sheetViews>
  <sheetFormatPr baseColWidth="10" defaultColWidth="11.453125" defaultRowHeight="14.5" x14ac:dyDescent="0.35"/>
  <cols>
    <col min="1" max="1" width="12.08984375" bestFit="1" customWidth="1"/>
    <col min="2" max="2" width="7.54296875" style="45" customWidth="1"/>
    <col min="3" max="3" width="3.81640625" customWidth="1"/>
    <col min="4" max="4" width="52.26953125" bestFit="1" customWidth="1"/>
    <col min="5" max="5" width="15.81640625" bestFit="1" customWidth="1"/>
    <col min="6" max="6" width="5" bestFit="1" customWidth="1"/>
    <col min="7" max="7" width="7.453125" customWidth="1"/>
    <col min="8" max="8" width="7.7265625" customWidth="1"/>
    <col min="9" max="9" width="6" bestFit="1" customWidth="1"/>
    <col min="10" max="10" width="12.08984375" bestFit="1" customWidth="1"/>
    <col min="11" max="11" width="7.90625" bestFit="1" customWidth="1"/>
    <col min="12" max="12" width="6.54296875" bestFit="1" customWidth="1"/>
    <col min="13" max="13" width="7.81640625" bestFit="1" customWidth="1"/>
  </cols>
  <sheetData>
    <row r="1" spans="1:13" x14ac:dyDescent="0.35">
      <c r="A1" s="1" t="s">
        <v>0</v>
      </c>
      <c r="B1" s="96"/>
      <c r="C1" s="2"/>
      <c r="D1" s="2"/>
      <c r="E1" s="2"/>
      <c r="F1" s="2"/>
      <c r="G1" s="2"/>
      <c r="H1" s="2"/>
      <c r="I1" s="2"/>
      <c r="J1" s="2"/>
      <c r="K1" s="2"/>
      <c r="L1" s="2"/>
      <c r="M1" s="2"/>
    </row>
    <row r="2" spans="1:13" ht="18.5" x14ac:dyDescent="0.35">
      <c r="A2" s="130" t="s">
        <v>1</v>
      </c>
      <c r="B2" s="130"/>
      <c r="C2" s="130"/>
      <c r="D2" s="130"/>
      <c r="E2" s="3"/>
      <c r="F2" s="3"/>
      <c r="G2" s="3"/>
      <c r="H2" s="3"/>
      <c r="I2" s="3"/>
      <c r="J2" s="3"/>
      <c r="K2" s="3"/>
      <c r="L2" s="3"/>
      <c r="M2" s="3"/>
    </row>
    <row r="3" spans="1:13" x14ac:dyDescent="0.35">
      <c r="A3" s="4" t="s">
        <v>2</v>
      </c>
      <c r="B3" s="55" t="s">
        <v>3</v>
      </c>
      <c r="C3" s="4" t="s">
        <v>4</v>
      </c>
      <c r="D3" s="21" t="s">
        <v>5</v>
      </c>
      <c r="E3" s="4" t="s">
        <v>6</v>
      </c>
      <c r="F3" s="5" t="s">
        <v>7</v>
      </c>
      <c r="G3" s="5" t="s">
        <v>8</v>
      </c>
      <c r="H3" s="5" t="s">
        <v>9</v>
      </c>
      <c r="I3" s="5" t="s">
        <v>10</v>
      </c>
      <c r="J3" s="5" t="s">
        <v>11</v>
      </c>
      <c r="K3" s="5" t="s">
        <v>12</v>
      </c>
      <c r="L3" s="5" t="s">
        <v>13</v>
      </c>
      <c r="M3" s="5" t="s">
        <v>14</v>
      </c>
    </row>
    <row r="4" spans="1:13" x14ac:dyDescent="0.35">
      <c r="A4" s="6" t="s">
        <v>15</v>
      </c>
      <c r="B4" s="6" t="s">
        <v>16</v>
      </c>
      <c r="C4" s="6" t="s">
        <v>0</v>
      </c>
      <c r="D4" s="22" t="s">
        <v>17</v>
      </c>
      <c r="E4" s="7"/>
      <c r="F4" s="7"/>
      <c r="G4" s="7"/>
      <c r="H4" s="7"/>
      <c r="I4" s="7"/>
      <c r="J4" s="7"/>
      <c r="K4" s="8">
        <f>K254</f>
        <v>1</v>
      </c>
      <c r="L4" s="9">
        <f>L254</f>
        <v>0</v>
      </c>
      <c r="M4" s="9">
        <f>M254</f>
        <v>0</v>
      </c>
    </row>
    <row r="5" spans="1:13" x14ac:dyDescent="0.35">
      <c r="A5" s="10"/>
      <c r="B5" s="10"/>
      <c r="C5" s="10"/>
      <c r="D5" s="13"/>
      <c r="E5" s="10"/>
      <c r="F5" s="10"/>
      <c r="G5" s="10"/>
      <c r="H5" s="10"/>
      <c r="I5" s="10"/>
      <c r="J5" s="10"/>
      <c r="K5" s="10"/>
      <c r="L5" s="10"/>
      <c r="M5" s="10"/>
    </row>
    <row r="6" spans="1:13" x14ac:dyDescent="0.35">
      <c r="A6" s="11" t="s">
        <v>18</v>
      </c>
      <c r="B6" s="11" t="s">
        <v>19</v>
      </c>
      <c r="C6" s="11" t="s">
        <v>20</v>
      </c>
      <c r="D6" s="23" t="s">
        <v>21</v>
      </c>
      <c r="E6" s="10"/>
      <c r="F6" s="10"/>
      <c r="G6" s="10"/>
      <c r="H6" s="10"/>
      <c r="I6" s="10"/>
      <c r="J6" s="10"/>
      <c r="K6" s="12">
        <f>K14</f>
        <v>622.93700000000001</v>
      </c>
      <c r="L6" s="12">
        <f>L14</f>
        <v>0</v>
      </c>
      <c r="M6" s="12">
        <f>M14</f>
        <v>0</v>
      </c>
    </row>
    <row r="7" spans="1:13" ht="63" x14ac:dyDescent="0.35">
      <c r="A7" s="10"/>
      <c r="B7" s="10"/>
      <c r="C7" s="10"/>
      <c r="D7" s="13" t="s">
        <v>22</v>
      </c>
      <c r="E7" s="10"/>
      <c r="F7" s="10"/>
      <c r="G7" s="10"/>
      <c r="H7" s="10"/>
      <c r="I7" s="10"/>
      <c r="J7" s="10"/>
      <c r="K7" s="10"/>
      <c r="L7" s="10"/>
      <c r="M7" s="10"/>
    </row>
    <row r="8" spans="1:13" x14ac:dyDescent="0.35">
      <c r="A8" s="10"/>
      <c r="B8" s="10"/>
      <c r="C8" s="10"/>
      <c r="D8" s="13"/>
      <c r="E8" s="11" t="s">
        <v>23</v>
      </c>
      <c r="F8" s="10">
        <v>1</v>
      </c>
      <c r="G8" s="14">
        <v>88.28</v>
      </c>
      <c r="H8" s="14">
        <v>0</v>
      </c>
      <c r="I8" s="14">
        <v>2.9</v>
      </c>
      <c r="J8" s="12">
        <f t="shared" ref="J8:J13" si="0">F8*(G8+ (G8= 0))*(H8+ (H8= 0))*(I8+ (I8= 0))</f>
        <v>256.012</v>
      </c>
      <c r="K8" s="10"/>
      <c r="L8" s="10"/>
      <c r="M8" s="10"/>
    </row>
    <row r="9" spans="1:13" x14ac:dyDescent="0.35">
      <c r="A9" s="10"/>
      <c r="B9" s="10"/>
      <c r="C9" s="10"/>
      <c r="D9" s="13"/>
      <c r="E9" s="11" t="s">
        <v>24</v>
      </c>
      <c r="F9" s="10">
        <v>1</v>
      </c>
      <c r="G9" s="14">
        <v>25.89</v>
      </c>
      <c r="H9" s="14">
        <v>0</v>
      </c>
      <c r="I9" s="14">
        <v>3.2</v>
      </c>
      <c r="J9" s="12">
        <f t="shared" si="0"/>
        <v>82.848000000000013</v>
      </c>
      <c r="K9" s="10"/>
      <c r="L9" s="10"/>
      <c r="M9" s="10"/>
    </row>
    <row r="10" spans="1:13" x14ac:dyDescent="0.35">
      <c r="A10" s="10"/>
      <c r="B10" s="10"/>
      <c r="C10" s="10"/>
      <c r="D10" s="13"/>
      <c r="E10" s="11" t="s">
        <v>25</v>
      </c>
      <c r="F10" s="10">
        <v>1</v>
      </c>
      <c r="G10" s="14">
        <v>6.89</v>
      </c>
      <c r="H10" s="14">
        <v>0</v>
      </c>
      <c r="I10" s="14">
        <v>3</v>
      </c>
      <c r="J10" s="12">
        <f t="shared" si="0"/>
        <v>20.669999999999998</v>
      </c>
      <c r="K10" s="10"/>
      <c r="L10" s="10"/>
      <c r="M10" s="10"/>
    </row>
    <row r="11" spans="1:13" x14ac:dyDescent="0.35">
      <c r="A11" s="10"/>
      <c r="B11" s="10"/>
      <c r="C11" s="10"/>
      <c r="D11" s="13"/>
      <c r="E11" s="11" t="s">
        <v>26</v>
      </c>
      <c r="F11" s="10">
        <v>1</v>
      </c>
      <c r="G11" s="14">
        <v>32.32</v>
      </c>
      <c r="H11" s="14">
        <v>0</v>
      </c>
      <c r="I11" s="14">
        <v>2.9</v>
      </c>
      <c r="J11" s="12">
        <f t="shared" si="0"/>
        <v>93.727999999999994</v>
      </c>
      <c r="K11" s="10"/>
      <c r="L11" s="10"/>
      <c r="M11" s="10"/>
    </row>
    <row r="12" spans="1:13" x14ac:dyDescent="0.35">
      <c r="A12" s="10"/>
      <c r="B12" s="10"/>
      <c r="C12" s="10"/>
      <c r="D12" s="13"/>
      <c r="E12" s="11" t="s">
        <v>27</v>
      </c>
      <c r="F12" s="10">
        <v>1</v>
      </c>
      <c r="G12" s="14">
        <v>28.89</v>
      </c>
      <c r="H12" s="14">
        <v>0</v>
      </c>
      <c r="I12" s="14">
        <v>2.9</v>
      </c>
      <c r="J12" s="12">
        <f t="shared" si="0"/>
        <v>83.781000000000006</v>
      </c>
      <c r="K12" s="10"/>
      <c r="L12" s="10"/>
      <c r="M12" s="10"/>
    </row>
    <row r="13" spans="1:13" x14ac:dyDescent="0.35">
      <c r="A13" s="10"/>
      <c r="B13" s="10"/>
      <c r="C13" s="10"/>
      <c r="D13" s="13"/>
      <c r="E13" s="11" t="s">
        <v>28</v>
      </c>
      <c r="F13" s="10">
        <v>1</v>
      </c>
      <c r="G13" s="14">
        <v>29.62</v>
      </c>
      <c r="H13" s="14">
        <v>0</v>
      </c>
      <c r="I13" s="14">
        <v>2.9</v>
      </c>
      <c r="J13" s="12">
        <f t="shared" si="0"/>
        <v>85.897999999999996</v>
      </c>
      <c r="K13" s="10"/>
      <c r="L13" s="10"/>
      <c r="M13" s="10"/>
    </row>
    <row r="14" spans="1:13" x14ac:dyDescent="0.35">
      <c r="A14" s="10"/>
      <c r="B14" s="10"/>
      <c r="C14" s="10"/>
      <c r="D14" s="13"/>
      <c r="E14" s="10"/>
      <c r="F14" s="10"/>
      <c r="G14" s="10"/>
      <c r="H14" s="10"/>
      <c r="I14" s="10"/>
      <c r="J14" s="15" t="s">
        <v>29</v>
      </c>
      <c r="K14" s="9">
        <f>SUM(J8:J13)</f>
        <v>622.93700000000001</v>
      </c>
      <c r="L14" s="14">
        <v>0</v>
      </c>
      <c r="M14" s="9">
        <f>ROUND(L14*K14,2)</f>
        <v>0</v>
      </c>
    </row>
    <row r="15" spans="1:13" ht="1.1499999999999999" customHeight="1" x14ac:dyDescent="0.35">
      <c r="A15" s="16"/>
      <c r="B15" s="16"/>
      <c r="C15" s="16"/>
      <c r="D15" s="24"/>
      <c r="E15" s="16"/>
      <c r="F15" s="16"/>
      <c r="G15" s="16"/>
      <c r="H15" s="16"/>
      <c r="I15" s="16"/>
      <c r="J15" s="16"/>
      <c r="K15" s="16"/>
      <c r="L15" s="16"/>
      <c r="M15" s="16"/>
    </row>
    <row r="16" spans="1:13" x14ac:dyDescent="0.35">
      <c r="A16" s="11" t="s">
        <v>30</v>
      </c>
      <c r="B16" s="11" t="s">
        <v>19</v>
      </c>
      <c r="C16" s="11" t="s">
        <v>20</v>
      </c>
      <c r="D16" s="23" t="s">
        <v>31</v>
      </c>
      <c r="E16" s="10"/>
      <c r="F16" s="10"/>
      <c r="G16" s="10"/>
      <c r="H16" s="10"/>
      <c r="I16" s="10"/>
      <c r="J16" s="10"/>
      <c r="K16" s="12">
        <f>K23</f>
        <v>527.22</v>
      </c>
      <c r="L16" s="12">
        <f>L23</f>
        <v>0</v>
      </c>
      <c r="M16" s="12">
        <f>M23</f>
        <v>0</v>
      </c>
    </row>
    <row r="17" spans="1:13" ht="42" x14ac:dyDescent="0.35">
      <c r="A17" s="10"/>
      <c r="B17" s="10"/>
      <c r="C17" s="10"/>
      <c r="D17" s="13" t="s">
        <v>32</v>
      </c>
      <c r="E17" s="10"/>
      <c r="F17" s="10"/>
      <c r="G17" s="10"/>
      <c r="H17" s="10"/>
      <c r="I17" s="10"/>
      <c r="J17" s="10"/>
      <c r="K17" s="10"/>
      <c r="L17" s="10"/>
      <c r="M17" s="10"/>
    </row>
    <row r="18" spans="1:13" x14ac:dyDescent="0.35">
      <c r="A18" s="10"/>
      <c r="B18" s="10"/>
      <c r="C18" s="10"/>
      <c r="D18" s="13"/>
      <c r="E18" s="11" t="s">
        <v>33</v>
      </c>
      <c r="F18" s="10">
        <v>12</v>
      </c>
      <c r="G18" s="14">
        <v>0</v>
      </c>
      <c r="H18" s="14">
        <v>2.25</v>
      </c>
      <c r="I18" s="14">
        <v>2.89</v>
      </c>
      <c r="J18" s="12">
        <f>F18*(G18+ (G18= 0))*(H18+ (H18= 0))*(I18+ (I18= 0))</f>
        <v>78.03</v>
      </c>
      <c r="K18" s="10"/>
      <c r="L18" s="10"/>
      <c r="M18" s="10"/>
    </row>
    <row r="19" spans="1:13" x14ac:dyDescent="0.35">
      <c r="A19" s="10"/>
      <c r="B19" s="10"/>
      <c r="C19" s="10"/>
      <c r="D19" s="13"/>
      <c r="E19" s="11" t="s">
        <v>24</v>
      </c>
      <c r="F19" s="10">
        <v>11</v>
      </c>
      <c r="G19" s="14">
        <v>0</v>
      </c>
      <c r="H19" s="14">
        <v>3.5</v>
      </c>
      <c r="I19" s="14">
        <v>5.07</v>
      </c>
      <c r="J19" s="12">
        <f>F19*(G19+ (G19= 0))*(H19+ (H19= 0))*(I19+ (I19= 0))</f>
        <v>195.19500000000002</v>
      </c>
      <c r="K19" s="10"/>
      <c r="L19" s="10"/>
      <c r="M19" s="10"/>
    </row>
    <row r="20" spans="1:13" x14ac:dyDescent="0.35">
      <c r="A20" s="10"/>
      <c r="B20" s="10"/>
      <c r="C20" s="10"/>
      <c r="D20" s="13"/>
      <c r="E20" s="11" t="s">
        <v>26</v>
      </c>
      <c r="F20" s="10">
        <v>13</v>
      </c>
      <c r="G20" s="14">
        <v>0</v>
      </c>
      <c r="H20" s="14">
        <v>2</v>
      </c>
      <c r="I20" s="14">
        <v>2.87</v>
      </c>
      <c r="J20" s="12">
        <f>F20*(G20+ (G20= 0))*(H20+ (H20= 0))*(I20+ (I20= 0))</f>
        <v>74.62</v>
      </c>
      <c r="K20" s="10"/>
      <c r="L20" s="10"/>
      <c r="M20" s="10"/>
    </row>
    <row r="21" spans="1:13" x14ac:dyDescent="0.35">
      <c r="A21" s="10"/>
      <c r="B21" s="10"/>
      <c r="C21" s="10"/>
      <c r="D21" s="13"/>
      <c r="E21" s="11" t="s">
        <v>27</v>
      </c>
      <c r="F21" s="10">
        <v>12</v>
      </c>
      <c r="G21" s="14">
        <v>0</v>
      </c>
      <c r="H21" s="14">
        <v>2.5</v>
      </c>
      <c r="I21" s="14">
        <v>2.87</v>
      </c>
      <c r="J21" s="12">
        <f>F21*(G21+ (G21= 0))*(H21+ (H21= 0))*(I21+ (I21= 0))</f>
        <v>86.100000000000009</v>
      </c>
      <c r="K21" s="10"/>
      <c r="L21" s="10"/>
      <c r="M21" s="10"/>
    </row>
    <row r="22" spans="1:13" x14ac:dyDescent="0.35">
      <c r="A22" s="10"/>
      <c r="B22" s="10"/>
      <c r="C22" s="10"/>
      <c r="D22" s="13"/>
      <c r="E22" s="11" t="s">
        <v>28</v>
      </c>
      <c r="F22" s="10">
        <v>13</v>
      </c>
      <c r="G22" s="14">
        <v>0</v>
      </c>
      <c r="H22" s="14">
        <v>2.5</v>
      </c>
      <c r="I22" s="14">
        <v>2.87</v>
      </c>
      <c r="J22" s="12">
        <f>F22*(G22+ (G22= 0))*(H22+ (H22= 0))*(I22+ (I22= 0))</f>
        <v>93.275000000000006</v>
      </c>
      <c r="K22" s="10"/>
      <c r="L22" s="10"/>
      <c r="M22" s="10"/>
    </row>
    <row r="23" spans="1:13" x14ac:dyDescent="0.35">
      <c r="A23" s="10"/>
      <c r="B23" s="10"/>
      <c r="C23" s="10"/>
      <c r="D23" s="13"/>
      <c r="E23" s="10"/>
      <c r="F23" s="10"/>
      <c r="G23" s="10"/>
      <c r="H23" s="10"/>
      <c r="I23" s="10"/>
      <c r="J23" s="15" t="s">
        <v>34</v>
      </c>
      <c r="K23" s="9">
        <f>SUM(J18:J22)</f>
        <v>527.22</v>
      </c>
      <c r="L23" s="14">
        <v>0</v>
      </c>
      <c r="M23" s="9">
        <f>ROUND(L23*K23,2)</f>
        <v>0</v>
      </c>
    </row>
    <row r="24" spans="1:13" ht="1.1499999999999999" customHeight="1" x14ac:dyDescent="0.35">
      <c r="A24" s="16"/>
      <c r="B24" s="16"/>
      <c r="C24" s="16"/>
      <c r="D24" s="24"/>
      <c r="E24" s="16"/>
      <c r="F24" s="16"/>
      <c r="G24" s="16"/>
      <c r="H24" s="16"/>
      <c r="I24" s="16"/>
      <c r="J24" s="16"/>
      <c r="K24" s="16"/>
      <c r="L24" s="16"/>
      <c r="M24" s="16"/>
    </row>
    <row r="25" spans="1:13" x14ac:dyDescent="0.35">
      <c r="A25" s="11" t="s">
        <v>35</v>
      </c>
      <c r="B25" s="11" t="s">
        <v>19</v>
      </c>
      <c r="C25" s="11" t="s">
        <v>36</v>
      </c>
      <c r="D25" s="23" t="s">
        <v>37</v>
      </c>
      <c r="E25" s="10"/>
      <c r="F25" s="10"/>
      <c r="G25" s="10"/>
      <c r="H25" s="10"/>
      <c r="I25" s="10"/>
      <c r="J25" s="10"/>
      <c r="K25" s="12">
        <f>K31</f>
        <v>49</v>
      </c>
      <c r="L25" s="12">
        <f>L31</f>
        <v>0</v>
      </c>
      <c r="M25" s="12">
        <f>M31</f>
        <v>0</v>
      </c>
    </row>
    <row r="26" spans="1:13" ht="31.5" x14ac:dyDescent="0.35">
      <c r="A26" s="10"/>
      <c r="B26" s="10"/>
      <c r="C26" s="10"/>
      <c r="D26" s="13" t="s">
        <v>38</v>
      </c>
      <c r="E26" s="10"/>
      <c r="F26" s="10"/>
      <c r="G26" s="10"/>
      <c r="H26" s="10"/>
      <c r="I26" s="10"/>
      <c r="J26" s="10"/>
      <c r="K26" s="10"/>
      <c r="L26" s="10"/>
      <c r="M26" s="10"/>
    </row>
    <row r="27" spans="1:13" x14ac:dyDescent="0.35">
      <c r="A27" s="10"/>
      <c r="B27" s="10"/>
      <c r="C27" s="10"/>
      <c r="D27" s="13"/>
      <c r="E27" s="11" t="s">
        <v>23</v>
      </c>
      <c r="F27" s="10">
        <v>15</v>
      </c>
      <c r="G27" s="14">
        <v>0</v>
      </c>
      <c r="H27" s="14">
        <v>0</v>
      </c>
      <c r="I27" s="14">
        <v>0</v>
      </c>
      <c r="J27" s="12">
        <f>F27*(G27+ (G27= 0))*(H27+ (H27= 0))*(I27+ (I27= 0))</f>
        <v>15</v>
      </c>
      <c r="K27" s="10"/>
      <c r="L27" s="10"/>
      <c r="M27" s="10"/>
    </row>
    <row r="28" spans="1:13" x14ac:dyDescent="0.35">
      <c r="A28" s="10"/>
      <c r="B28" s="10"/>
      <c r="C28" s="10"/>
      <c r="D28" s="13"/>
      <c r="E28" s="11" t="s">
        <v>26</v>
      </c>
      <c r="F28" s="10">
        <v>12</v>
      </c>
      <c r="G28" s="14">
        <v>0</v>
      </c>
      <c r="H28" s="14">
        <v>0</v>
      </c>
      <c r="I28" s="14">
        <v>0</v>
      </c>
      <c r="J28" s="12">
        <f>F28*(G28+ (G28= 0))*(H28+ (H28= 0))*(I28+ (I28= 0))</f>
        <v>12</v>
      </c>
      <c r="K28" s="10"/>
      <c r="L28" s="10"/>
      <c r="M28" s="10"/>
    </row>
    <row r="29" spans="1:13" x14ac:dyDescent="0.35">
      <c r="A29" s="10"/>
      <c r="B29" s="10"/>
      <c r="C29" s="10"/>
      <c r="D29" s="13"/>
      <c r="E29" s="11" t="s">
        <v>27</v>
      </c>
      <c r="F29" s="10">
        <v>11</v>
      </c>
      <c r="G29" s="14">
        <v>0</v>
      </c>
      <c r="H29" s="14">
        <v>0</v>
      </c>
      <c r="I29" s="14">
        <v>0</v>
      </c>
      <c r="J29" s="12">
        <f>F29*(G29+ (G29= 0))*(H29+ (H29= 0))*(I29+ (I29= 0))</f>
        <v>11</v>
      </c>
      <c r="K29" s="10"/>
      <c r="L29" s="10"/>
      <c r="M29" s="10"/>
    </row>
    <row r="30" spans="1:13" x14ac:dyDescent="0.35">
      <c r="A30" s="10"/>
      <c r="B30" s="10"/>
      <c r="C30" s="10"/>
      <c r="D30" s="13"/>
      <c r="E30" s="11" t="s">
        <v>28</v>
      </c>
      <c r="F30" s="10">
        <v>11</v>
      </c>
      <c r="G30" s="14">
        <v>0</v>
      </c>
      <c r="H30" s="14">
        <v>0</v>
      </c>
      <c r="I30" s="14">
        <v>0</v>
      </c>
      <c r="J30" s="12">
        <f>F30*(G30+ (G30= 0))*(H30+ (H30= 0))*(I30+ (I30= 0))</f>
        <v>11</v>
      </c>
      <c r="K30" s="10"/>
      <c r="L30" s="10"/>
      <c r="M30" s="10"/>
    </row>
    <row r="31" spans="1:13" x14ac:dyDescent="0.35">
      <c r="A31" s="10"/>
      <c r="B31" s="10"/>
      <c r="C31" s="10"/>
      <c r="D31" s="13"/>
      <c r="E31" s="10"/>
      <c r="F31" s="10"/>
      <c r="G31" s="10"/>
      <c r="H31" s="10"/>
      <c r="I31" s="10"/>
      <c r="J31" s="15" t="s">
        <v>39</v>
      </c>
      <c r="K31" s="9">
        <f>SUM(J27:J30)</f>
        <v>49</v>
      </c>
      <c r="L31" s="14">
        <v>0</v>
      </c>
      <c r="M31" s="9">
        <f>ROUND(L31*K31,2)</f>
        <v>0</v>
      </c>
    </row>
    <row r="32" spans="1:13" ht="1.1499999999999999" customHeight="1" x14ac:dyDescent="0.35">
      <c r="A32" s="16"/>
      <c r="B32" s="16"/>
      <c r="C32" s="16"/>
      <c r="D32" s="24"/>
      <c r="E32" s="16"/>
      <c r="F32" s="16"/>
      <c r="G32" s="16"/>
      <c r="H32" s="16"/>
      <c r="I32" s="16"/>
      <c r="J32" s="16"/>
      <c r="K32" s="16"/>
      <c r="L32" s="16"/>
      <c r="M32" s="16"/>
    </row>
    <row r="33" spans="1:13" x14ac:dyDescent="0.35">
      <c r="A33" s="11" t="s">
        <v>40</v>
      </c>
      <c r="B33" s="11" t="s">
        <v>19</v>
      </c>
      <c r="C33" s="11" t="s">
        <v>20</v>
      </c>
      <c r="D33" s="23" t="s">
        <v>41</v>
      </c>
      <c r="E33" s="10"/>
      <c r="F33" s="10"/>
      <c r="G33" s="10"/>
      <c r="H33" s="10"/>
      <c r="I33" s="10"/>
      <c r="J33" s="10"/>
      <c r="K33" s="12">
        <f>K42</f>
        <v>79.739999999999995</v>
      </c>
      <c r="L33" s="12">
        <f>L42</f>
        <v>0</v>
      </c>
      <c r="M33" s="12">
        <f>M42</f>
        <v>0</v>
      </c>
    </row>
    <row r="34" spans="1:13" ht="31.5" x14ac:dyDescent="0.35">
      <c r="A34" s="10"/>
      <c r="B34" s="10"/>
      <c r="C34" s="10"/>
      <c r="D34" s="13" t="s">
        <v>42</v>
      </c>
      <c r="E34" s="10"/>
      <c r="F34" s="10"/>
      <c r="G34" s="10"/>
      <c r="H34" s="10"/>
      <c r="I34" s="10"/>
      <c r="J34" s="10"/>
      <c r="K34" s="10"/>
      <c r="L34" s="10"/>
      <c r="M34" s="10"/>
    </row>
    <row r="35" spans="1:13" x14ac:dyDescent="0.35">
      <c r="A35" s="10"/>
      <c r="B35" s="10"/>
      <c r="C35" s="10"/>
      <c r="D35" s="13"/>
      <c r="E35" s="11" t="s">
        <v>43</v>
      </c>
      <c r="F35" s="10">
        <v>1</v>
      </c>
      <c r="G35" s="14">
        <v>0</v>
      </c>
      <c r="H35" s="14">
        <v>0</v>
      </c>
      <c r="I35" s="14">
        <v>7.8</v>
      </c>
      <c r="J35" s="12">
        <f t="shared" ref="J35:J41" si="1">F35*(G35+ (G35= 0))*(H35+ (H35= 0))*(I35+ (I35= 0))</f>
        <v>7.8</v>
      </c>
      <c r="K35" s="10"/>
      <c r="L35" s="10"/>
      <c r="M35" s="10"/>
    </row>
    <row r="36" spans="1:13" x14ac:dyDescent="0.35">
      <c r="A36" s="10"/>
      <c r="B36" s="10"/>
      <c r="C36" s="10"/>
      <c r="D36" s="13"/>
      <c r="E36" s="11" t="s">
        <v>44</v>
      </c>
      <c r="F36" s="10">
        <v>1</v>
      </c>
      <c r="G36" s="14">
        <v>0</v>
      </c>
      <c r="H36" s="14">
        <v>0</v>
      </c>
      <c r="I36" s="14">
        <v>13.58</v>
      </c>
      <c r="J36" s="12">
        <f t="shared" si="1"/>
        <v>13.58</v>
      </c>
      <c r="K36" s="10"/>
      <c r="L36" s="10"/>
      <c r="M36" s="10"/>
    </row>
    <row r="37" spans="1:13" x14ac:dyDescent="0.35">
      <c r="A37" s="10"/>
      <c r="B37" s="10"/>
      <c r="C37" s="10"/>
      <c r="D37" s="13"/>
      <c r="E37" s="11" t="s">
        <v>45</v>
      </c>
      <c r="F37" s="10">
        <v>1</v>
      </c>
      <c r="G37" s="14">
        <v>0</v>
      </c>
      <c r="H37" s="14">
        <v>0</v>
      </c>
      <c r="I37" s="14">
        <v>10</v>
      </c>
      <c r="J37" s="12">
        <f t="shared" si="1"/>
        <v>10</v>
      </c>
      <c r="K37" s="10"/>
      <c r="L37" s="10"/>
      <c r="M37" s="10"/>
    </row>
    <row r="38" spans="1:13" x14ac:dyDescent="0.35">
      <c r="A38" s="10"/>
      <c r="B38" s="10"/>
      <c r="C38" s="10"/>
      <c r="D38" s="13"/>
      <c r="E38" s="11" t="s">
        <v>46</v>
      </c>
      <c r="F38" s="10">
        <v>1</v>
      </c>
      <c r="G38" s="14">
        <v>0</v>
      </c>
      <c r="H38" s="14">
        <v>0</v>
      </c>
      <c r="I38" s="14">
        <v>9.9</v>
      </c>
      <c r="J38" s="12">
        <f t="shared" si="1"/>
        <v>9.9</v>
      </c>
      <c r="K38" s="10"/>
      <c r="L38" s="10"/>
      <c r="M38" s="10"/>
    </row>
    <row r="39" spans="1:13" x14ac:dyDescent="0.35">
      <c r="A39" s="10"/>
      <c r="B39" s="10"/>
      <c r="C39" s="10"/>
      <c r="D39" s="13"/>
      <c r="E39" s="11" t="s">
        <v>47</v>
      </c>
      <c r="F39" s="10">
        <v>1</v>
      </c>
      <c r="G39" s="14">
        <v>0</v>
      </c>
      <c r="H39" s="14">
        <v>0</v>
      </c>
      <c r="I39" s="14">
        <v>9.9</v>
      </c>
      <c r="J39" s="12">
        <f t="shared" si="1"/>
        <v>9.9</v>
      </c>
      <c r="K39" s="10"/>
      <c r="L39" s="10"/>
      <c r="M39" s="10"/>
    </row>
    <row r="40" spans="1:13" x14ac:dyDescent="0.35">
      <c r="A40" s="10"/>
      <c r="B40" s="10"/>
      <c r="C40" s="10"/>
      <c r="D40" s="13"/>
      <c r="E40" s="11" t="s">
        <v>48</v>
      </c>
      <c r="F40" s="10">
        <v>1</v>
      </c>
      <c r="G40" s="14">
        <v>0</v>
      </c>
      <c r="H40" s="14">
        <v>0</v>
      </c>
      <c r="I40" s="14">
        <v>9.9</v>
      </c>
      <c r="J40" s="12">
        <f t="shared" si="1"/>
        <v>9.9</v>
      </c>
      <c r="K40" s="10"/>
      <c r="L40" s="10"/>
      <c r="M40" s="10"/>
    </row>
    <row r="41" spans="1:13" x14ac:dyDescent="0.35">
      <c r="A41" s="10"/>
      <c r="B41" s="10"/>
      <c r="C41" s="10"/>
      <c r="D41" s="13"/>
      <c r="E41" s="11" t="s">
        <v>49</v>
      </c>
      <c r="F41" s="10">
        <v>6</v>
      </c>
      <c r="G41" s="14">
        <v>0</v>
      </c>
      <c r="H41" s="14">
        <v>0</v>
      </c>
      <c r="I41" s="14">
        <v>3.11</v>
      </c>
      <c r="J41" s="12">
        <f t="shared" si="1"/>
        <v>18.66</v>
      </c>
      <c r="K41" s="10"/>
      <c r="L41" s="10"/>
      <c r="M41" s="10"/>
    </row>
    <row r="42" spans="1:13" x14ac:dyDescent="0.35">
      <c r="A42" s="10"/>
      <c r="B42" s="10"/>
      <c r="C42" s="10"/>
      <c r="D42" s="13"/>
      <c r="E42" s="10"/>
      <c r="F42" s="10"/>
      <c r="G42" s="10"/>
      <c r="H42" s="10"/>
      <c r="I42" s="10"/>
      <c r="J42" s="15" t="s">
        <v>50</v>
      </c>
      <c r="K42" s="9">
        <f>SUM(J35:J41)</f>
        <v>79.739999999999995</v>
      </c>
      <c r="L42" s="14">
        <v>0</v>
      </c>
      <c r="M42" s="9">
        <f>ROUND(L42*K42,2)</f>
        <v>0</v>
      </c>
    </row>
    <row r="43" spans="1:13" ht="1.1499999999999999" customHeight="1" x14ac:dyDescent="0.35">
      <c r="A43" s="16"/>
      <c r="B43" s="16"/>
      <c r="C43" s="16"/>
      <c r="D43" s="24"/>
      <c r="E43" s="16"/>
      <c r="F43" s="16"/>
      <c r="G43" s="16"/>
      <c r="H43" s="16"/>
      <c r="I43" s="16"/>
      <c r="J43" s="16"/>
      <c r="K43" s="16"/>
      <c r="L43" s="16"/>
      <c r="M43" s="16"/>
    </row>
    <row r="44" spans="1:13" x14ac:dyDescent="0.35">
      <c r="A44" s="11" t="s">
        <v>51</v>
      </c>
      <c r="B44" s="11" t="s">
        <v>19</v>
      </c>
      <c r="C44" s="11" t="s">
        <v>20</v>
      </c>
      <c r="D44" s="23" t="s">
        <v>52</v>
      </c>
      <c r="E44" s="10"/>
      <c r="F44" s="10"/>
      <c r="G44" s="10"/>
      <c r="H44" s="10"/>
      <c r="I44" s="10"/>
      <c r="J44" s="10"/>
      <c r="K44" s="12">
        <f>K78</f>
        <v>1696.4700000000003</v>
      </c>
      <c r="L44" s="12">
        <f>L78</f>
        <v>0</v>
      </c>
      <c r="M44" s="12">
        <f>M78</f>
        <v>0</v>
      </c>
    </row>
    <row r="45" spans="1:13" ht="42" x14ac:dyDescent="0.35">
      <c r="A45" s="10"/>
      <c r="B45" s="10"/>
      <c r="C45" s="10"/>
      <c r="D45" s="13" t="s">
        <v>53</v>
      </c>
      <c r="E45" s="10"/>
      <c r="F45" s="10"/>
      <c r="G45" s="10"/>
      <c r="H45" s="10"/>
      <c r="I45" s="10"/>
      <c r="J45" s="10"/>
      <c r="K45" s="10"/>
      <c r="L45" s="10"/>
      <c r="M45" s="10"/>
    </row>
    <row r="46" spans="1:13" x14ac:dyDescent="0.35">
      <c r="A46" s="10"/>
      <c r="B46" s="10"/>
      <c r="C46" s="10"/>
      <c r="D46" s="13"/>
      <c r="E46" s="11" t="s">
        <v>54</v>
      </c>
      <c r="F46" s="10">
        <v>0</v>
      </c>
      <c r="G46" s="14">
        <v>0</v>
      </c>
      <c r="H46" s="14">
        <v>0</v>
      </c>
      <c r="I46" s="14">
        <v>0</v>
      </c>
      <c r="J46" s="12">
        <f t="shared" ref="J46:J77" si="2">F46*(G46+ (G46= 0))*(H46+ (H46= 0))*(I46+ (I46= 0))</f>
        <v>0</v>
      </c>
      <c r="K46" s="10"/>
      <c r="L46" s="10"/>
      <c r="M46" s="10"/>
    </row>
    <row r="47" spans="1:13" x14ac:dyDescent="0.35">
      <c r="A47" s="10"/>
      <c r="B47" s="10"/>
      <c r="C47" s="10"/>
      <c r="D47" s="13"/>
      <c r="E47" s="11" t="s">
        <v>55</v>
      </c>
      <c r="F47" s="10">
        <v>1</v>
      </c>
      <c r="G47" s="14">
        <v>29.07</v>
      </c>
      <c r="H47" s="14">
        <v>0</v>
      </c>
      <c r="I47" s="14">
        <v>0</v>
      </c>
      <c r="J47" s="12">
        <f t="shared" si="2"/>
        <v>29.07</v>
      </c>
      <c r="K47" s="10"/>
      <c r="L47" s="10"/>
      <c r="M47" s="10"/>
    </row>
    <row r="48" spans="1:13" x14ac:dyDescent="0.35">
      <c r="A48" s="10"/>
      <c r="B48" s="10"/>
      <c r="C48" s="10"/>
      <c r="D48" s="13"/>
      <c r="E48" s="11" t="s">
        <v>56</v>
      </c>
      <c r="F48" s="10">
        <v>1</v>
      </c>
      <c r="G48" s="14">
        <v>55.82</v>
      </c>
      <c r="H48" s="14">
        <v>0</v>
      </c>
      <c r="I48" s="14">
        <v>0</v>
      </c>
      <c r="J48" s="12">
        <f t="shared" si="2"/>
        <v>55.82</v>
      </c>
      <c r="K48" s="10"/>
      <c r="L48" s="10"/>
      <c r="M48" s="10"/>
    </row>
    <row r="49" spans="1:13" x14ac:dyDescent="0.35">
      <c r="A49" s="10"/>
      <c r="B49" s="10"/>
      <c r="C49" s="10"/>
      <c r="D49" s="13"/>
      <c r="E49" s="11" t="s">
        <v>57</v>
      </c>
      <c r="F49" s="10">
        <v>1</v>
      </c>
      <c r="G49" s="14">
        <v>15.73</v>
      </c>
      <c r="H49" s="14">
        <v>0</v>
      </c>
      <c r="I49" s="14">
        <v>0</v>
      </c>
      <c r="J49" s="12">
        <f t="shared" si="2"/>
        <v>15.73</v>
      </c>
      <c r="K49" s="10"/>
      <c r="L49" s="10"/>
      <c r="M49" s="10"/>
    </row>
    <row r="50" spans="1:13" x14ac:dyDescent="0.35">
      <c r="A50" s="10"/>
      <c r="B50" s="10"/>
      <c r="C50" s="10"/>
      <c r="D50" s="13"/>
      <c r="E50" s="11" t="s">
        <v>58</v>
      </c>
      <c r="F50" s="10">
        <v>1</v>
      </c>
      <c r="G50" s="14">
        <v>55.43</v>
      </c>
      <c r="H50" s="14">
        <v>0</v>
      </c>
      <c r="I50" s="14">
        <v>0</v>
      </c>
      <c r="J50" s="12">
        <f t="shared" si="2"/>
        <v>55.43</v>
      </c>
      <c r="K50" s="10"/>
      <c r="L50" s="10"/>
      <c r="M50" s="10"/>
    </row>
    <row r="51" spans="1:13" x14ac:dyDescent="0.35">
      <c r="A51" s="10"/>
      <c r="B51" s="10"/>
      <c r="C51" s="10"/>
      <c r="D51" s="13"/>
      <c r="E51" s="11" t="s">
        <v>59</v>
      </c>
      <c r="F51" s="10">
        <v>1</v>
      </c>
      <c r="G51" s="14">
        <v>25.17</v>
      </c>
      <c r="H51" s="14">
        <v>0</v>
      </c>
      <c r="I51" s="14">
        <v>0</v>
      </c>
      <c r="J51" s="12">
        <f t="shared" si="2"/>
        <v>25.17</v>
      </c>
      <c r="K51" s="10"/>
      <c r="L51" s="10"/>
      <c r="M51" s="10"/>
    </row>
    <row r="52" spans="1:13" x14ac:dyDescent="0.35">
      <c r="A52" s="10"/>
      <c r="B52" s="10"/>
      <c r="C52" s="10"/>
      <c r="D52" s="13"/>
      <c r="E52" s="11" t="s">
        <v>60</v>
      </c>
      <c r="F52" s="10">
        <v>1</v>
      </c>
      <c r="G52" s="14">
        <v>29.76</v>
      </c>
      <c r="H52" s="14">
        <v>0</v>
      </c>
      <c r="I52" s="14">
        <v>0</v>
      </c>
      <c r="J52" s="12">
        <f t="shared" si="2"/>
        <v>29.76</v>
      </c>
      <c r="K52" s="10"/>
      <c r="L52" s="10"/>
      <c r="M52" s="10"/>
    </row>
    <row r="53" spans="1:13" x14ac:dyDescent="0.35">
      <c r="A53" s="10"/>
      <c r="B53" s="10"/>
      <c r="C53" s="10"/>
      <c r="D53" s="13"/>
      <c r="E53" s="11" t="s">
        <v>61</v>
      </c>
      <c r="F53" s="10">
        <v>1</v>
      </c>
      <c r="G53" s="14">
        <v>15.22</v>
      </c>
      <c r="H53" s="14">
        <v>0</v>
      </c>
      <c r="I53" s="14">
        <v>0</v>
      </c>
      <c r="J53" s="12">
        <f t="shared" si="2"/>
        <v>15.22</v>
      </c>
      <c r="K53" s="10"/>
      <c r="L53" s="10"/>
      <c r="M53" s="10"/>
    </row>
    <row r="54" spans="1:13" x14ac:dyDescent="0.35">
      <c r="A54" s="10"/>
      <c r="B54" s="10"/>
      <c r="C54" s="10"/>
      <c r="D54" s="13"/>
      <c r="E54" s="11" t="s">
        <v>62</v>
      </c>
      <c r="F54" s="10">
        <v>1</v>
      </c>
      <c r="G54" s="14">
        <v>27.48</v>
      </c>
      <c r="H54" s="14">
        <v>0</v>
      </c>
      <c r="I54" s="14">
        <v>0</v>
      </c>
      <c r="J54" s="12">
        <f t="shared" si="2"/>
        <v>27.48</v>
      </c>
      <c r="K54" s="10"/>
      <c r="L54" s="10"/>
      <c r="M54" s="10"/>
    </row>
    <row r="55" spans="1:13" x14ac:dyDescent="0.35">
      <c r="A55" s="10"/>
      <c r="B55" s="10"/>
      <c r="C55" s="10"/>
      <c r="D55" s="13"/>
      <c r="E55" s="11" t="s">
        <v>63</v>
      </c>
      <c r="F55" s="10">
        <v>0</v>
      </c>
      <c r="G55" s="14">
        <v>0</v>
      </c>
      <c r="H55" s="14">
        <v>0</v>
      </c>
      <c r="I55" s="14">
        <v>0</v>
      </c>
      <c r="J55" s="12">
        <f t="shared" si="2"/>
        <v>0</v>
      </c>
      <c r="K55" s="10"/>
      <c r="L55" s="10"/>
      <c r="M55" s="10"/>
    </row>
    <row r="56" spans="1:13" x14ac:dyDescent="0.35">
      <c r="A56" s="10"/>
      <c r="B56" s="10"/>
      <c r="C56" s="10"/>
      <c r="D56" s="13"/>
      <c r="E56" s="11" t="s">
        <v>64</v>
      </c>
      <c r="F56" s="10">
        <v>1</v>
      </c>
      <c r="G56" s="14">
        <v>176.51</v>
      </c>
      <c r="H56" s="14">
        <v>0</v>
      </c>
      <c r="I56" s="14">
        <v>0</v>
      </c>
      <c r="J56" s="12">
        <f t="shared" si="2"/>
        <v>176.51</v>
      </c>
      <c r="K56" s="10"/>
      <c r="L56" s="10"/>
      <c r="M56" s="10"/>
    </row>
    <row r="57" spans="1:13" x14ac:dyDescent="0.35">
      <c r="A57" s="10"/>
      <c r="B57" s="10"/>
      <c r="C57" s="10"/>
      <c r="D57" s="13"/>
      <c r="E57" s="11" t="s">
        <v>26</v>
      </c>
      <c r="F57" s="10">
        <v>0</v>
      </c>
      <c r="G57" s="14">
        <v>0</v>
      </c>
      <c r="H57" s="14">
        <v>0</v>
      </c>
      <c r="I57" s="14">
        <v>0</v>
      </c>
      <c r="J57" s="12">
        <f t="shared" si="2"/>
        <v>0</v>
      </c>
      <c r="K57" s="10"/>
      <c r="L57" s="10"/>
      <c r="M57" s="10"/>
    </row>
    <row r="58" spans="1:13" x14ac:dyDescent="0.35">
      <c r="A58" s="10"/>
      <c r="B58" s="10"/>
      <c r="C58" s="10"/>
      <c r="D58" s="13"/>
      <c r="E58" s="11" t="s">
        <v>65</v>
      </c>
      <c r="F58" s="10">
        <v>1</v>
      </c>
      <c r="G58" s="14">
        <v>38.21</v>
      </c>
      <c r="H58" s="14">
        <v>0</v>
      </c>
      <c r="I58" s="14">
        <v>0</v>
      </c>
      <c r="J58" s="12">
        <f t="shared" si="2"/>
        <v>38.21</v>
      </c>
      <c r="K58" s="10"/>
      <c r="L58" s="10"/>
      <c r="M58" s="10"/>
    </row>
    <row r="59" spans="1:13" x14ac:dyDescent="0.35">
      <c r="A59" s="10"/>
      <c r="B59" s="10"/>
      <c r="C59" s="10"/>
      <c r="D59" s="13"/>
      <c r="E59" s="11" t="s">
        <v>66</v>
      </c>
      <c r="F59" s="10">
        <v>1</v>
      </c>
      <c r="G59" s="14">
        <v>106.22</v>
      </c>
      <c r="H59" s="14">
        <v>0</v>
      </c>
      <c r="I59" s="14">
        <v>0</v>
      </c>
      <c r="J59" s="12">
        <f t="shared" si="2"/>
        <v>106.22</v>
      </c>
      <c r="K59" s="10"/>
      <c r="L59" s="10"/>
      <c r="M59" s="10"/>
    </row>
    <row r="60" spans="1:13" x14ac:dyDescent="0.35">
      <c r="A60" s="10"/>
      <c r="B60" s="10"/>
      <c r="C60" s="10"/>
      <c r="D60" s="13"/>
      <c r="E60" s="11" t="s">
        <v>67</v>
      </c>
      <c r="F60" s="10">
        <v>1</v>
      </c>
      <c r="G60" s="14">
        <v>72.92</v>
      </c>
      <c r="H60" s="14">
        <v>0</v>
      </c>
      <c r="I60" s="14">
        <v>0</v>
      </c>
      <c r="J60" s="12">
        <f t="shared" si="2"/>
        <v>72.92</v>
      </c>
      <c r="K60" s="10"/>
      <c r="L60" s="10"/>
      <c r="M60" s="10"/>
    </row>
    <row r="61" spans="1:13" x14ac:dyDescent="0.35">
      <c r="A61" s="10"/>
      <c r="B61" s="10"/>
      <c r="C61" s="10"/>
      <c r="D61" s="13"/>
      <c r="E61" s="11" t="s">
        <v>68</v>
      </c>
      <c r="F61" s="10">
        <v>1</v>
      </c>
      <c r="G61" s="14">
        <v>55.94</v>
      </c>
      <c r="H61" s="14">
        <v>0</v>
      </c>
      <c r="I61" s="14">
        <v>0</v>
      </c>
      <c r="J61" s="12">
        <f t="shared" si="2"/>
        <v>55.94</v>
      </c>
      <c r="K61" s="10"/>
      <c r="L61" s="10"/>
      <c r="M61" s="10"/>
    </row>
    <row r="62" spans="1:13" x14ac:dyDescent="0.35">
      <c r="A62" s="10"/>
      <c r="B62" s="10"/>
      <c r="C62" s="10"/>
      <c r="D62" s="13"/>
      <c r="E62" s="11" t="s">
        <v>69</v>
      </c>
      <c r="F62" s="10">
        <v>1</v>
      </c>
      <c r="G62" s="14">
        <v>68.69</v>
      </c>
      <c r="H62" s="14">
        <v>0</v>
      </c>
      <c r="I62" s="14">
        <v>0</v>
      </c>
      <c r="J62" s="12">
        <f t="shared" si="2"/>
        <v>68.69</v>
      </c>
      <c r="K62" s="10"/>
      <c r="L62" s="10"/>
      <c r="M62" s="10"/>
    </row>
    <row r="63" spans="1:13" x14ac:dyDescent="0.35">
      <c r="A63" s="10"/>
      <c r="B63" s="10"/>
      <c r="C63" s="10"/>
      <c r="D63" s="13"/>
      <c r="E63" s="11" t="s">
        <v>70</v>
      </c>
      <c r="F63" s="10">
        <v>1</v>
      </c>
      <c r="G63" s="14">
        <v>68.36</v>
      </c>
      <c r="H63" s="14">
        <v>0</v>
      </c>
      <c r="I63" s="14">
        <v>0</v>
      </c>
      <c r="J63" s="12">
        <f t="shared" si="2"/>
        <v>68.36</v>
      </c>
      <c r="K63" s="10"/>
      <c r="L63" s="10"/>
      <c r="M63" s="10"/>
    </row>
    <row r="64" spans="1:13" x14ac:dyDescent="0.35">
      <c r="A64" s="10"/>
      <c r="B64" s="10"/>
      <c r="C64" s="10"/>
      <c r="D64" s="13"/>
      <c r="E64" s="11" t="s">
        <v>27</v>
      </c>
      <c r="F64" s="10">
        <v>0</v>
      </c>
      <c r="G64" s="14">
        <v>0</v>
      </c>
      <c r="H64" s="14">
        <v>0</v>
      </c>
      <c r="I64" s="14">
        <v>0</v>
      </c>
      <c r="J64" s="12">
        <f t="shared" si="2"/>
        <v>0</v>
      </c>
      <c r="K64" s="10"/>
      <c r="L64" s="10"/>
      <c r="M64" s="10"/>
    </row>
    <row r="65" spans="1:13" x14ac:dyDescent="0.35">
      <c r="A65" s="10"/>
      <c r="B65" s="10"/>
      <c r="C65" s="10"/>
      <c r="D65" s="13"/>
      <c r="E65" s="11" t="s">
        <v>64</v>
      </c>
      <c r="F65" s="10">
        <v>1</v>
      </c>
      <c r="G65" s="14">
        <v>345.93</v>
      </c>
      <c r="H65" s="14">
        <v>0</v>
      </c>
      <c r="I65" s="14">
        <v>0</v>
      </c>
      <c r="J65" s="12">
        <f t="shared" si="2"/>
        <v>345.93</v>
      </c>
      <c r="K65" s="10"/>
      <c r="L65" s="10"/>
      <c r="M65" s="10"/>
    </row>
    <row r="66" spans="1:13" x14ac:dyDescent="0.35">
      <c r="A66" s="10"/>
      <c r="B66" s="10"/>
      <c r="C66" s="10"/>
      <c r="D66" s="13"/>
      <c r="E66" s="11" t="s">
        <v>71</v>
      </c>
      <c r="F66" s="10">
        <v>1</v>
      </c>
      <c r="G66" s="14">
        <v>33.479999999999997</v>
      </c>
      <c r="H66" s="14">
        <v>0</v>
      </c>
      <c r="I66" s="14">
        <v>0</v>
      </c>
      <c r="J66" s="12">
        <f t="shared" si="2"/>
        <v>33.479999999999997</v>
      </c>
      <c r="K66" s="10"/>
      <c r="L66" s="10"/>
      <c r="M66" s="10"/>
    </row>
    <row r="67" spans="1:13" x14ac:dyDescent="0.35">
      <c r="A67" s="10"/>
      <c r="B67" s="10"/>
      <c r="C67" s="10"/>
      <c r="D67" s="13"/>
      <c r="E67" s="11" t="s">
        <v>72</v>
      </c>
      <c r="F67" s="10">
        <v>1</v>
      </c>
      <c r="G67" s="14">
        <v>10.43</v>
      </c>
      <c r="H67" s="14">
        <v>0</v>
      </c>
      <c r="I67" s="14">
        <v>0</v>
      </c>
      <c r="J67" s="12">
        <f t="shared" si="2"/>
        <v>10.43</v>
      </c>
      <c r="K67" s="10"/>
      <c r="L67" s="10"/>
      <c r="M67" s="10"/>
    </row>
    <row r="68" spans="1:13" x14ac:dyDescent="0.35">
      <c r="A68" s="10"/>
      <c r="B68" s="10"/>
      <c r="C68" s="10"/>
      <c r="D68" s="13"/>
      <c r="E68" s="11" t="s">
        <v>65</v>
      </c>
      <c r="F68" s="10">
        <v>1</v>
      </c>
      <c r="G68" s="14">
        <v>13.84</v>
      </c>
      <c r="H68" s="14">
        <v>0</v>
      </c>
      <c r="I68" s="14">
        <v>0</v>
      </c>
      <c r="J68" s="12">
        <f t="shared" si="2"/>
        <v>13.84</v>
      </c>
      <c r="K68" s="10"/>
      <c r="L68" s="10"/>
      <c r="M68" s="10"/>
    </row>
    <row r="69" spans="1:13" x14ac:dyDescent="0.35">
      <c r="A69" s="10"/>
      <c r="B69" s="10"/>
      <c r="C69" s="10"/>
      <c r="D69" s="13"/>
      <c r="E69" s="11" t="s">
        <v>66</v>
      </c>
      <c r="F69" s="10">
        <v>1</v>
      </c>
      <c r="G69" s="14">
        <v>14.15</v>
      </c>
      <c r="H69" s="14">
        <v>0</v>
      </c>
      <c r="I69" s="14">
        <v>0</v>
      </c>
      <c r="J69" s="12">
        <f t="shared" si="2"/>
        <v>14.15</v>
      </c>
      <c r="K69" s="10"/>
      <c r="L69" s="10"/>
      <c r="M69" s="10"/>
    </row>
    <row r="70" spans="1:13" x14ac:dyDescent="0.35">
      <c r="A70" s="10"/>
      <c r="B70" s="10"/>
      <c r="C70" s="10"/>
      <c r="D70" s="13"/>
      <c r="E70" s="11" t="s">
        <v>73</v>
      </c>
      <c r="F70" s="10">
        <v>1</v>
      </c>
      <c r="G70" s="14">
        <v>7.65</v>
      </c>
      <c r="H70" s="14">
        <v>0</v>
      </c>
      <c r="I70" s="14">
        <v>0</v>
      </c>
      <c r="J70" s="12">
        <f t="shared" si="2"/>
        <v>7.65</v>
      </c>
      <c r="K70" s="10"/>
      <c r="L70" s="10"/>
      <c r="M70" s="10"/>
    </row>
    <row r="71" spans="1:13" x14ac:dyDescent="0.35">
      <c r="A71" s="10"/>
      <c r="B71" s="10"/>
      <c r="C71" s="10"/>
      <c r="D71" s="13"/>
      <c r="E71" s="11" t="s">
        <v>28</v>
      </c>
      <c r="F71" s="10">
        <v>0</v>
      </c>
      <c r="G71" s="14">
        <v>0</v>
      </c>
      <c r="H71" s="14">
        <v>0</v>
      </c>
      <c r="I71" s="14">
        <v>0</v>
      </c>
      <c r="J71" s="12">
        <f t="shared" si="2"/>
        <v>0</v>
      </c>
      <c r="K71" s="10"/>
      <c r="L71" s="10"/>
      <c r="M71" s="10"/>
    </row>
    <row r="72" spans="1:13" x14ac:dyDescent="0.35">
      <c r="A72" s="10"/>
      <c r="B72" s="10"/>
      <c r="C72" s="10"/>
      <c r="D72" s="13"/>
      <c r="E72" s="11" t="s">
        <v>64</v>
      </c>
      <c r="F72" s="10">
        <v>1</v>
      </c>
      <c r="G72" s="14">
        <v>345.51</v>
      </c>
      <c r="H72" s="14">
        <v>0</v>
      </c>
      <c r="I72" s="14">
        <v>0</v>
      </c>
      <c r="J72" s="12">
        <f t="shared" si="2"/>
        <v>345.51</v>
      </c>
      <c r="K72" s="10"/>
      <c r="L72" s="10"/>
      <c r="M72" s="10"/>
    </row>
    <row r="73" spans="1:13" x14ac:dyDescent="0.35">
      <c r="A73" s="10"/>
      <c r="B73" s="10"/>
      <c r="C73" s="10"/>
      <c r="D73" s="13"/>
      <c r="E73" s="11" t="s">
        <v>74</v>
      </c>
      <c r="F73" s="10">
        <v>1</v>
      </c>
      <c r="G73" s="14">
        <v>19.14</v>
      </c>
      <c r="H73" s="14">
        <v>0</v>
      </c>
      <c r="I73" s="14">
        <v>0</v>
      </c>
      <c r="J73" s="12">
        <f t="shared" si="2"/>
        <v>19.14</v>
      </c>
      <c r="K73" s="10"/>
      <c r="L73" s="10"/>
      <c r="M73" s="10"/>
    </row>
    <row r="74" spans="1:13" x14ac:dyDescent="0.35">
      <c r="A74" s="10"/>
      <c r="B74" s="10"/>
      <c r="C74" s="10"/>
      <c r="D74" s="13"/>
      <c r="E74" s="11" t="s">
        <v>75</v>
      </c>
      <c r="F74" s="10">
        <v>1</v>
      </c>
      <c r="G74" s="14">
        <v>18.61</v>
      </c>
      <c r="H74" s="14">
        <v>0</v>
      </c>
      <c r="I74" s="14">
        <v>0</v>
      </c>
      <c r="J74" s="12">
        <f t="shared" si="2"/>
        <v>18.61</v>
      </c>
      <c r="K74" s="10"/>
      <c r="L74" s="10"/>
      <c r="M74" s="10"/>
    </row>
    <row r="75" spans="1:13" x14ac:dyDescent="0.35">
      <c r="A75" s="10"/>
      <c r="B75" s="10"/>
      <c r="C75" s="10"/>
      <c r="D75" s="13"/>
      <c r="E75" s="11" t="s">
        <v>76</v>
      </c>
      <c r="F75" s="10">
        <v>1</v>
      </c>
      <c r="G75" s="14">
        <v>9.1999999999999993</v>
      </c>
      <c r="H75" s="14">
        <v>0</v>
      </c>
      <c r="I75" s="14">
        <v>0</v>
      </c>
      <c r="J75" s="12">
        <f t="shared" si="2"/>
        <v>9.1999999999999993</v>
      </c>
      <c r="K75" s="10"/>
      <c r="L75" s="10"/>
      <c r="M75" s="10"/>
    </row>
    <row r="76" spans="1:13" x14ac:dyDescent="0.35">
      <c r="A76" s="10"/>
      <c r="B76" s="10"/>
      <c r="C76" s="10"/>
      <c r="D76" s="13"/>
      <c r="E76" s="11" t="s">
        <v>77</v>
      </c>
      <c r="F76" s="10">
        <v>1</v>
      </c>
      <c r="G76" s="14">
        <v>28.64</v>
      </c>
      <c r="H76" s="14">
        <v>0</v>
      </c>
      <c r="I76" s="14">
        <v>0</v>
      </c>
      <c r="J76" s="12">
        <f t="shared" si="2"/>
        <v>28.64</v>
      </c>
      <c r="K76" s="10"/>
      <c r="L76" s="10"/>
      <c r="M76" s="10"/>
    </row>
    <row r="77" spans="1:13" x14ac:dyDescent="0.35">
      <c r="A77" s="10"/>
      <c r="B77" s="10"/>
      <c r="C77" s="10"/>
      <c r="D77" s="13"/>
      <c r="E77" s="11" t="s">
        <v>78</v>
      </c>
      <c r="F77" s="10">
        <v>1</v>
      </c>
      <c r="G77" s="14">
        <v>9.36</v>
      </c>
      <c r="H77" s="14">
        <v>0</v>
      </c>
      <c r="I77" s="14">
        <v>0</v>
      </c>
      <c r="J77" s="12">
        <f t="shared" si="2"/>
        <v>9.36</v>
      </c>
      <c r="K77" s="10"/>
      <c r="L77" s="10"/>
      <c r="M77" s="10"/>
    </row>
    <row r="78" spans="1:13" x14ac:dyDescent="0.35">
      <c r="A78" s="10"/>
      <c r="B78" s="10"/>
      <c r="C78" s="10"/>
      <c r="D78" s="13"/>
      <c r="E78" s="10"/>
      <c r="F78" s="10"/>
      <c r="G78" s="10"/>
      <c r="H78" s="10"/>
      <c r="I78" s="10"/>
      <c r="J78" s="15" t="s">
        <v>79</v>
      </c>
      <c r="K78" s="9">
        <f>SUM(J46:J77)</f>
        <v>1696.4700000000003</v>
      </c>
      <c r="L78" s="14">
        <v>0</v>
      </c>
      <c r="M78" s="9">
        <f>ROUND(L78*K78,2)</f>
        <v>0</v>
      </c>
    </row>
    <row r="79" spans="1:13" ht="1.1499999999999999" customHeight="1" x14ac:dyDescent="0.35">
      <c r="A79" s="16"/>
      <c r="B79" s="16"/>
      <c r="C79" s="16"/>
      <c r="D79" s="24"/>
      <c r="E79" s="16"/>
      <c r="F79" s="16"/>
      <c r="G79" s="16"/>
      <c r="H79" s="16"/>
      <c r="I79" s="16"/>
      <c r="J79" s="16"/>
      <c r="K79" s="16"/>
      <c r="L79" s="16"/>
      <c r="M79" s="16"/>
    </row>
    <row r="80" spans="1:13" x14ac:dyDescent="0.35">
      <c r="A80" s="11" t="s">
        <v>80</v>
      </c>
      <c r="B80" s="11" t="s">
        <v>19</v>
      </c>
      <c r="C80" s="11" t="s">
        <v>20</v>
      </c>
      <c r="D80" s="23" t="s">
        <v>81</v>
      </c>
      <c r="E80" s="10"/>
      <c r="F80" s="10"/>
      <c r="G80" s="10"/>
      <c r="H80" s="10"/>
      <c r="I80" s="10"/>
      <c r="J80" s="10"/>
      <c r="K80" s="12">
        <f>K90</f>
        <v>232.29699999999997</v>
      </c>
      <c r="L80" s="12">
        <f>L90</f>
        <v>0</v>
      </c>
      <c r="M80" s="12">
        <f>M90</f>
        <v>0</v>
      </c>
    </row>
    <row r="81" spans="1:13" ht="52.5" x14ac:dyDescent="0.35">
      <c r="A81" s="10"/>
      <c r="B81" s="10"/>
      <c r="C81" s="10"/>
      <c r="D81" s="13" t="s">
        <v>82</v>
      </c>
      <c r="E81" s="10"/>
      <c r="F81" s="10"/>
      <c r="G81" s="10"/>
      <c r="H81" s="10"/>
      <c r="I81" s="10"/>
      <c r="J81" s="10"/>
      <c r="K81" s="10"/>
      <c r="L81" s="10"/>
      <c r="M81" s="10"/>
    </row>
    <row r="82" spans="1:13" x14ac:dyDescent="0.35">
      <c r="A82" s="10"/>
      <c r="B82" s="10"/>
      <c r="C82" s="10"/>
      <c r="D82" s="13"/>
      <c r="E82" s="11" t="s">
        <v>54</v>
      </c>
      <c r="F82" s="10">
        <v>0</v>
      </c>
      <c r="G82" s="14">
        <v>0</v>
      </c>
      <c r="H82" s="14">
        <v>0</v>
      </c>
      <c r="I82" s="14">
        <v>0</v>
      </c>
      <c r="J82" s="12">
        <f t="shared" ref="J82:J89" si="3">F82*(G82+ (G82= 0))*(H82+ (H82= 0))*(I82+ (I82= 0))</f>
        <v>0</v>
      </c>
      <c r="K82" s="10"/>
      <c r="L82" s="10"/>
      <c r="M82" s="10"/>
    </row>
    <row r="83" spans="1:13" x14ac:dyDescent="0.35">
      <c r="A83" s="10"/>
      <c r="B83" s="10"/>
      <c r="C83" s="10"/>
      <c r="D83" s="13"/>
      <c r="E83" s="11" t="s">
        <v>83</v>
      </c>
      <c r="F83" s="10">
        <v>1</v>
      </c>
      <c r="G83" s="14">
        <v>47.68</v>
      </c>
      <c r="H83" s="14">
        <v>0</v>
      </c>
      <c r="I83" s="14">
        <v>2.9</v>
      </c>
      <c r="J83" s="12">
        <f t="shared" si="3"/>
        <v>138.27199999999999</v>
      </c>
      <c r="K83" s="10"/>
      <c r="L83" s="10"/>
      <c r="M83" s="10"/>
    </row>
    <row r="84" spans="1:13" x14ac:dyDescent="0.35">
      <c r="A84" s="10"/>
      <c r="B84" s="10"/>
      <c r="C84" s="10"/>
      <c r="D84" s="13"/>
      <c r="E84" s="11" t="s">
        <v>26</v>
      </c>
      <c r="F84" s="10">
        <v>0</v>
      </c>
      <c r="G84" s="14">
        <v>0</v>
      </c>
      <c r="H84" s="14">
        <v>0</v>
      </c>
      <c r="I84" s="14">
        <v>0</v>
      </c>
      <c r="J84" s="12">
        <f t="shared" si="3"/>
        <v>0</v>
      </c>
      <c r="K84" s="10"/>
      <c r="L84" s="10"/>
      <c r="M84" s="10"/>
    </row>
    <row r="85" spans="1:13" x14ac:dyDescent="0.35">
      <c r="A85" s="10"/>
      <c r="B85" s="10"/>
      <c r="C85" s="10"/>
      <c r="D85" s="13"/>
      <c r="E85" s="11" t="s">
        <v>83</v>
      </c>
      <c r="F85" s="10">
        <v>1</v>
      </c>
      <c r="G85" s="14">
        <v>13.44</v>
      </c>
      <c r="H85" s="14">
        <v>0</v>
      </c>
      <c r="I85" s="14">
        <v>2.5</v>
      </c>
      <c r="J85" s="12">
        <f t="shared" si="3"/>
        <v>33.6</v>
      </c>
      <c r="K85" s="10"/>
      <c r="L85" s="10"/>
      <c r="M85" s="10"/>
    </row>
    <row r="86" spans="1:13" x14ac:dyDescent="0.35">
      <c r="A86" s="10"/>
      <c r="B86" s="10"/>
      <c r="C86" s="10"/>
      <c r="D86" s="13"/>
      <c r="E86" s="11" t="s">
        <v>27</v>
      </c>
      <c r="F86" s="10">
        <v>0</v>
      </c>
      <c r="G86" s="14">
        <v>0</v>
      </c>
      <c r="H86" s="14">
        <v>0</v>
      </c>
      <c r="I86" s="14">
        <v>0</v>
      </c>
      <c r="J86" s="12">
        <f t="shared" si="3"/>
        <v>0</v>
      </c>
      <c r="K86" s="10"/>
      <c r="L86" s="10"/>
      <c r="M86" s="10"/>
    </row>
    <row r="87" spans="1:13" x14ac:dyDescent="0.35">
      <c r="A87" s="10"/>
      <c r="B87" s="10"/>
      <c r="C87" s="10"/>
      <c r="D87" s="13"/>
      <c r="E87" s="11" t="s">
        <v>83</v>
      </c>
      <c r="F87" s="10">
        <v>1</v>
      </c>
      <c r="G87" s="14">
        <v>14.62</v>
      </c>
      <c r="H87" s="14">
        <v>0</v>
      </c>
      <c r="I87" s="14">
        <v>2.5</v>
      </c>
      <c r="J87" s="12">
        <f t="shared" si="3"/>
        <v>36.549999999999997</v>
      </c>
      <c r="K87" s="10"/>
      <c r="L87" s="10"/>
      <c r="M87" s="10"/>
    </row>
    <row r="88" spans="1:13" x14ac:dyDescent="0.35">
      <c r="A88" s="10"/>
      <c r="B88" s="10"/>
      <c r="C88" s="10"/>
      <c r="D88" s="13"/>
      <c r="E88" s="11" t="s">
        <v>28</v>
      </c>
      <c r="F88" s="10">
        <v>0</v>
      </c>
      <c r="G88" s="14">
        <v>0</v>
      </c>
      <c r="H88" s="14">
        <v>0</v>
      </c>
      <c r="I88" s="14">
        <v>0</v>
      </c>
      <c r="J88" s="12">
        <f t="shared" si="3"/>
        <v>0</v>
      </c>
      <c r="K88" s="10"/>
      <c r="L88" s="10"/>
      <c r="M88" s="10"/>
    </row>
    <row r="89" spans="1:13" x14ac:dyDescent="0.35">
      <c r="A89" s="10"/>
      <c r="B89" s="10"/>
      <c r="C89" s="10"/>
      <c r="D89" s="13"/>
      <c r="E89" s="11" t="s">
        <v>83</v>
      </c>
      <c r="F89" s="10">
        <v>1</v>
      </c>
      <c r="G89" s="14">
        <v>9.5500000000000007</v>
      </c>
      <c r="H89" s="14">
        <v>0</v>
      </c>
      <c r="I89" s="14">
        <v>2.5</v>
      </c>
      <c r="J89" s="12">
        <f t="shared" si="3"/>
        <v>23.875</v>
      </c>
      <c r="K89" s="10"/>
      <c r="L89" s="10"/>
      <c r="M89" s="10"/>
    </row>
    <row r="90" spans="1:13" x14ac:dyDescent="0.35">
      <c r="A90" s="10"/>
      <c r="B90" s="10"/>
      <c r="C90" s="10"/>
      <c r="D90" s="13"/>
      <c r="E90" s="10"/>
      <c r="F90" s="10"/>
      <c r="G90" s="10"/>
      <c r="H90" s="10"/>
      <c r="I90" s="10"/>
      <c r="J90" s="15" t="s">
        <v>84</v>
      </c>
      <c r="K90" s="9">
        <f>SUM(J82:J89)</f>
        <v>232.29699999999997</v>
      </c>
      <c r="L90" s="14">
        <v>0</v>
      </c>
      <c r="M90" s="9">
        <f>ROUND(L90*K90,2)</f>
        <v>0</v>
      </c>
    </row>
    <row r="91" spans="1:13" ht="1.1499999999999999" customHeight="1" x14ac:dyDescent="0.35">
      <c r="A91" s="16"/>
      <c r="B91" s="16"/>
      <c r="C91" s="16"/>
      <c r="D91" s="24"/>
      <c r="E91" s="16"/>
      <c r="F91" s="16"/>
      <c r="G91" s="16"/>
      <c r="H91" s="16"/>
      <c r="I91" s="16"/>
      <c r="J91" s="16"/>
      <c r="K91" s="16"/>
      <c r="L91" s="16"/>
      <c r="M91" s="16"/>
    </row>
    <row r="92" spans="1:13" x14ac:dyDescent="0.35">
      <c r="A92" s="11" t="s">
        <v>85</v>
      </c>
      <c r="B92" s="11" t="s">
        <v>19</v>
      </c>
      <c r="C92" s="11" t="s">
        <v>20</v>
      </c>
      <c r="D92" s="23" t="s">
        <v>86</v>
      </c>
      <c r="E92" s="10"/>
      <c r="F92" s="10"/>
      <c r="G92" s="10"/>
      <c r="H92" s="10"/>
      <c r="I92" s="10"/>
      <c r="J92" s="10"/>
      <c r="K92" s="12">
        <f>K120</f>
        <v>462.88999999999987</v>
      </c>
      <c r="L92" s="12">
        <f>L120</f>
        <v>0</v>
      </c>
      <c r="M92" s="12">
        <f>M120</f>
        <v>0</v>
      </c>
    </row>
    <row r="93" spans="1:13" ht="42" x14ac:dyDescent="0.35">
      <c r="A93" s="10"/>
      <c r="B93" s="10"/>
      <c r="C93" s="10"/>
      <c r="D93" s="13" t="s">
        <v>87</v>
      </c>
      <c r="E93" s="10"/>
      <c r="F93" s="10"/>
      <c r="G93" s="10"/>
      <c r="H93" s="10"/>
      <c r="I93" s="10"/>
      <c r="J93" s="10"/>
      <c r="K93" s="10"/>
      <c r="L93" s="10"/>
      <c r="M93" s="10"/>
    </row>
    <row r="94" spans="1:13" x14ac:dyDescent="0.35">
      <c r="A94" s="10"/>
      <c r="B94" s="10"/>
      <c r="C94" s="10"/>
      <c r="D94" s="13"/>
      <c r="E94" s="11" t="s">
        <v>54</v>
      </c>
      <c r="F94" s="10">
        <v>0</v>
      </c>
      <c r="G94" s="14">
        <v>0</v>
      </c>
      <c r="H94" s="14">
        <v>0</v>
      </c>
      <c r="I94" s="14">
        <v>0</v>
      </c>
      <c r="J94" s="12">
        <f t="shared" ref="J94:J119" si="4">F94*(G94+ (G94= 0))*(H94+ (H94= 0))*(I94+ (I94= 0))</f>
        <v>0</v>
      </c>
      <c r="K94" s="10"/>
      <c r="L94" s="10"/>
      <c r="M94" s="10"/>
    </row>
    <row r="95" spans="1:13" x14ac:dyDescent="0.35">
      <c r="A95" s="10"/>
      <c r="B95" s="10"/>
      <c r="C95" s="10"/>
      <c r="D95" s="13"/>
      <c r="E95" s="11" t="s">
        <v>88</v>
      </c>
      <c r="F95" s="10">
        <v>1</v>
      </c>
      <c r="G95" s="14">
        <v>28.01</v>
      </c>
      <c r="H95" s="14">
        <v>0</v>
      </c>
      <c r="I95" s="14">
        <v>0</v>
      </c>
      <c r="J95" s="12">
        <f t="shared" si="4"/>
        <v>28.01</v>
      </c>
      <c r="K95" s="10"/>
      <c r="L95" s="10"/>
      <c r="M95" s="10"/>
    </row>
    <row r="96" spans="1:13" x14ac:dyDescent="0.35">
      <c r="A96" s="10"/>
      <c r="B96" s="10"/>
      <c r="C96" s="10"/>
      <c r="D96" s="13"/>
      <c r="E96" s="11" t="s">
        <v>83</v>
      </c>
      <c r="F96" s="10">
        <v>1</v>
      </c>
      <c r="G96" s="14">
        <v>31.92</v>
      </c>
      <c r="H96" s="14">
        <v>0</v>
      </c>
      <c r="I96" s="14">
        <v>0</v>
      </c>
      <c r="J96" s="12">
        <f t="shared" si="4"/>
        <v>31.92</v>
      </c>
      <c r="K96" s="10"/>
      <c r="L96" s="10"/>
      <c r="M96" s="10"/>
    </row>
    <row r="97" spans="1:13" x14ac:dyDescent="0.35">
      <c r="A97" s="10"/>
      <c r="B97" s="10"/>
      <c r="C97" s="10"/>
      <c r="D97" s="13"/>
      <c r="E97" s="11" t="s">
        <v>89</v>
      </c>
      <c r="F97" s="10">
        <v>1</v>
      </c>
      <c r="G97" s="14">
        <v>7.14</v>
      </c>
      <c r="H97" s="14">
        <v>0</v>
      </c>
      <c r="I97" s="14">
        <v>0</v>
      </c>
      <c r="J97" s="12">
        <f t="shared" si="4"/>
        <v>7.14</v>
      </c>
      <c r="K97" s="10"/>
      <c r="L97" s="10"/>
      <c r="M97" s="10"/>
    </row>
    <row r="98" spans="1:13" x14ac:dyDescent="0.35">
      <c r="A98" s="10"/>
      <c r="B98" s="10"/>
      <c r="C98" s="10"/>
      <c r="D98" s="13"/>
      <c r="E98" s="11" t="s">
        <v>90</v>
      </c>
      <c r="F98" s="10">
        <v>1</v>
      </c>
      <c r="G98" s="14">
        <v>15.79</v>
      </c>
      <c r="H98" s="14">
        <v>0</v>
      </c>
      <c r="I98" s="14">
        <v>0</v>
      </c>
      <c r="J98" s="12">
        <f t="shared" si="4"/>
        <v>15.79</v>
      </c>
      <c r="K98" s="10"/>
      <c r="L98" s="10"/>
      <c r="M98" s="10"/>
    </row>
    <row r="99" spans="1:13" x14ac:dyDescent="0.35">
      <c r="A99" s="10"/>
      <c r="B99" s="10"/>
      <c r="C99" s="10"/>
      <c r="D99" s="13"/>
      <c r="E99" s="11" t="s">
        <v>91</v>
      </c>
      <c r="F99" s="10">
        <v>1</v>
      </c>
      <c r="G99" s="14">
        <v>8.6199999999999992</v>
      </c>
      <c r="H99" s="14">
        <v>0</v>
      </c>
      <c r="I99" s="14">
        <v>0</v>
      </c>
      <c r="J99" s="12">
        <f t="shared" si="4"/>
        <v>8.6199999999999992</v>
      </c>
      <c r="K99" s="10"/>
      <c r="L99" s="10"/>
      <c r="M99" s="10"/>
    </row>
    <row r="100" spans="1:13" x14ac:dyDescent="0.35">
      <c r="A100" s="10"/>
      <c r="B100" s="10"/>
      <c r="C100" s="10"/>
      <c r="D100" s="13"/>
      <c r="E100" s="11" t="s">
        <v>24</v>
      </c>
      <c r="F100" s="10">
        <v>0</v>
      </c>
      <c r="G100" s="14">
        <v>0</v>
      </c>
      <c r="H100" s="14">
        <v>0</v>
      </c>
      <c r="I100" s="14">
        <v>0</v>
      </c>
      <c r="J100" s="12">
        <f t="shared" si="4"/>
        <v>0</v>
      </c>
      <c r="K100" s="10"/>
      <c r="L100" s="10"/>
      <c r="M100" s="10"/>
    </row>
    <row r="101" spans="1:13" x14ac:dyDescent="0.35">
      <c r="A101" s="10"/>
      <c r="B101" s="10"/>
      <c r="C101" s="10"/>
      <c r="D101" s="13"/>
      <c r="E101" s="11" t="s">
        <v>92</v>
      </c>
      <c r="F101" s="10">
        <v>1</v>
      </c>
      <c r="G101" s="14">
        <v>7.75</v>
      </c>
      <c r="H101" s="14">
        <v>0</v>
      </c>
      <c r="I101" s="14">
        <v>0</v>
      </c>
      <c r="J101" s="12">
        <f t="shared" si="4"/>
        <v>7.75</v>
      </c>
      <c r="K101" s="10"/>
      <c r="L101" s="10"/>
      <c r="M101" s="10"/>
    </row>
    <row r="102" spans="1:13" x14ac:dyDescent="0.35">
      <c r="A102" s="10"/>
      <c r="B102" s="10"/>
      <c r="C102" s="10"/>
      <c r="D102" s="13"/>
      <c r="E102" s="11" t="s">
        <v>93</v>
      </c>
      <c r="F102" s="10">
        <v>1</v>
      </c>
      <c r="G102" s="14">
        <v>136.15</v>
      </c>
      <c r="H102" s="14">
        <v>0</v>
      </c>
      <c r="I102" s="14">
        <v>0</v>
      </c>
      <c r="J102" s="12">
        <f t="shared" si="4"/>
        <v>136.15</v>
      </c>
      <c r="K102" s="10"/>
      <c r="L102" s="10"/>
      <c r="M102" s="10"/>
    </row>
    <row r="103" spans="1:13" x14ac:dyDescent="0.35">
      <c r="A103" s="10"/>
      <c r="B103" s="10"/>
      <c r="C103" s="10"/>
      <c r="D103" s="13"/>
      <c r="E103" s="11" t="s">
        <v>94</v>
      </c>
      <c r="F103" s="10">
        <v>1</v>
      </c>
      <c r="G103" s="14">
        <v>29</v>
      </c>
      <c r="H103" s="14">
        <v>0</v>
      </c>
      <c r="I103" s="14">
        <v>0</v>
      </c>
      <c r="J103" s="12">
        <f t="shared" si="4"/>
        <v>29</v>
      </c>
      <c r="K103" s="10"/>
      <c r="L103" s="10"/>
      <c r="M103" s="10"/>
    </row>
    <row r="104" spans="1:13" x14ac:dyDescent="0.35">
      <c r="A104" s="10"/>
      <c r="B104" s="10"/>
      <c r="C104" s="10"/>
      <c r="D104" s="13"/>
      <c r="E104" s="11" t="s">
        <v>95</v>
      </c>
      <c r="F104" s="10">
        <v>1</v>
      </c>
      <c r="G104" s="14">
        <v>1.03</v>
      </c>
      <c r="H104" s="14">
        <v>0</v>
      </c>
      <c r="I104" s="14">
        <v>0</v>
      </c>
      <c r="J104" s="12">
        <f t="shared" si="4"/>
        <v>1.03</v>
      </c>
      <c r="K104" s="10"/>
      <c r="L104" s="10"/>
      <c r="M104" s="10"/>
    </row>
    <row r="105" spans="1:13" x14ac:dyDescent="0.35">
      <c r="A105" s="10"/>
      <c r="B105" s="10"/>
      <c r="C105" s="10"/>
      <c r="D105" s="13"/>
      <c r="E105" s="11" t="s">
        <v>88</v>
      </c>
      <c r="F105" s="10">
        <v>1</v>
      </c>
      <c r="G105" s="14">
        <v>9.36</v>
      </c>
      <c r="H105" s="14">
        <v>0</v>
      </c>
      <c r="I105" s="14">
        <v>0</v>
      </c>
      <c r="J105" s="12">
        <f t="shared" si="4"/>
        <v>9.36</v>
      </c>
      <c r="K105" s="10"/>
      <c r="L105" s="10"/>
      <c r="M105" s="10"/>
    </row>
    <row r="106" spans="1:13" x14ac:dyDescent="0.35">
      <c r="A106" s="10"/>
      <c r="B106" s="10"/>
      <c r="C106" s="10"/>
      <c r="D106" s="13"/>
      <c r="E106" s="11" t="s">
        <v>96</v>
      </c>
      <c r="F106" s="10">
        <v>1</v>
      </c>
      <c r="G106" s="14">
        <v>33.409999999999997</v>
      </c>
      <c r="H106" s="14">
        <v>0</v>
      </c>
      <c r="I106" s="14">
        <v>0</v>
      </c>
      <c r="J106" s="12">
        <f t="shared" si="4"/>
        <v>33.409999999999997</v>
      </c>
      <c r="K106" s="10"/>
      <c r="L106" s="10"/>
      <c r="M106" s="10"/>
    </row>
    <row r="107" spans="1:13" x14ac:dyDescent="0.35">
      <c r="A107" s="10"/>
      <c r="B107" s="10"/>
      <c r="C107" s="10"/>
      <c r="D107" s="13"/>
      <c r="E107" s="11" t="s">
        <v>97</v>
      </c>
      <c r="F107" s="10">
        <v>1</v>
      </c>
      <c r="G107" s="14">
        <v>30.83</v>
      </c>
      <c r="H107" s="14">
        <v>0</v>
      </c>
      <c r="I107" s="14">
        <v>0</v>
      </c>
      <c r="J107" s="12">
        <f t="shared" si="4"/>
        <v>30.83</v>
      </c>
      <c r="K107" s="10"/>
      <c r="L107" s="10"/>
      <c r="M107" s="10"/>
    </row>
    <row r="108" spans="1:13" x14ac:dyDescent="0.35">
      <c r="A108" s="10"/>
      <c r="B108" s="10"/>
      <c r="C108" s="10"/>
      <c r="D108" s="13"/>
      <c r="E108" s="11" t="s">
        <v>98</v>
      </c>
      <c r="F108" s="10">
        <v>1</v>
      </c>
      <c r="G108" s="14">
        <v>6.08</v>
      </c>
      <c r="H108" s="14">
        <v>0</v>
      </c>
      <c r="I108" s="14">
        <v>0</v>
      </c>
      <c r="J108" s="12">
        <f t="shared" si="4"/>
        <v>6.08</v>
      </c>
      <c r="K108" s="10"/>
      <c r="L108" s="10"/>
      <c r="M108" s="10"/>
    </row>
    <row r="109" spans="1:13" x14ac:dyDescent="0.35">
      <c r="A109" s="10"/>
      <c r="B109" s="10"/>
      <c r="C109" s="10"/>
      <c r="D109" s="13"/>
      <c r="E109" s="11" t="s">
        <v>63</v>
      </c>
      <c r="F109" s="10">
        <v>0</v>
      </c>
      <c r="G109" s="14">
        <v>0</v>
      </c>
      <c r="H109" s="14">
        <v>0</v>
      </c>
      <c r="I109" s="14">
        <v>0</v>
      </c>
      <c r="J109" s="12">
        <f t="shared" si="4"/>
        <v>0</v>
      </c>
      <c r="K109" s="10"/>
      <c r="L109" s="10"/>
      <c r="M109" s="10"/>
    </row>
    <row r="110" spans="1:13" x14ac:dyDescent="0.35">
      <c r="A110" s="10"/>
      <c r="B110" s="10"/>
      <c r="C110" s="10"/>
      <c r="D110" s="13"/>
      <c r="E110" s="11" t="s">
        <v>59</v>
      </c>
      <c r="F110" s="10">
        <v>1</v>
      </c>
      <c r="G110" s="14">
        <v>3.77</v>
      </c>
      <c r="H110" s="14">
        <v>0</v>
      </c>
      <c r="I110" s="14">
        <v>0</v>
      </c>
      <c r="J110" s="12">
        <f t="shared" si="4"/>
        <v>3.77</v>
      </c>
      <c r="K110" s="10"/>
      <c r="L110" s="10"/>
      <c r="M110" s="10"/>
    </row>
    <row r="111" spans="1:13" x14ac:dyDescent="0.35">
      <c r="A111" s="10"/>
      <c r="B111" s="10"/>
      <c r="C111" s="10"/>
      <c r="D111" s="13"/>
      <c r="E111" s="11" t="s">
        <v>26</v>
      </c>
      <c r="F111" s="10">
        <v>0</v>
      </c>
      <c r="G111" s="14">
        <v>0</v>
      </c>
      <c r="H111" s="14">
        <v>0</v>
      </c>
      <c r="I111" s="14">
        <v>0</v>
      </c>
      <c r="J111" s="12">
        <f t="shared" si="4"/>
        <v>0</v>
      </c>
      <c r="K111" s="10"/>
      <c r="L111" s="10"/>
      <c r="M111" s="10"/>
    </row>
    <row r="112" spans="1:13" x14ac:dyDescent="0.35">
      <c r="A112" s="10"/>
      <c r="B112" s="10"/>
      <c r="C112" s="10"/>
      <c r="D112" s="13"/>
      <c r="E112" s="11" t="s">
        <v>88</v>
      </c>
      <c r="F112" s="10">
        <v>1</v>
      </c>
      <c r="G112" s="14">
        <v>15.49</v>
      </c>
      <c r="H112" s="14">
        <v>0</v>
      </c>
      <c r="I112" s="14">
        <v>0</v>
      </c>
      <c r="J112" s="12">
        <f t="shared" si="4"/>
        <v>15.49</v>
      </c>
      <c r="K112" s="10"/>
      <c r="L112" s="10"/>
      <c r="M112" s="10"/>
    </row>
    <row r="113" spans="1:13" x14ac:dyDescent="0.35">
      <c r="A113" s="10"/>
      <c r="B113" s="10"/>
      <c r="C113" s="10"/>
      <c r="D113" s="13"/>
      <c r="E113" s="11" t="s">
        <v>83</v>
      </c>
      <c r="F113" s="10">
        <v>1</v>
      </c>
      <c r="G113" s="14">
        <v>23.53</v>
      </c>
      <c r="H113" s="14">
        <v>0</v>
      </c>
      <c r="I113" s="14">
        <v>0</v>
      </c>
      <c r="J113" s="12">
        <f t="shared" si="4"/>
        <v>23.53</v>
      </c>
      <c r="K113" s="10"/>
      <c r="L113" s="10"/>
      <c r="M113" s="10"/>
    </row>
    <row r="114" spans="1:13" x14ac:dyDescent="0.35">
      <c r="A114" s="10"/>
      <c r="B114" s="10"/>
      <c r="C114" s="10"/>
      <c r="D114" s="13"/>
      <c r="E114" s="11" t="s">
        <v>27</v>
      </c>
      <c r="F114" s="10">
        <v>0</v>
      </c>
      <c r="G114" s="14">
        <v>0</v>
      </c>
      <c r="H114" s="14">
        <v>0</v>
      </c>
      <c r="I114" s="14">
        <v>0</v>
      </c>
      <c r="J114" s="12">
        <f t="shared" si="4"/>
        <v>0</v>
      </c>
      <c r="K114" s="10"/>
      <c r="L114" s="10"/>
      <c r="M114" s="10"/>
    </row>
    <row r="115" spans="1:13" x14ac:dyDescent="0.35">
      <c r="A115" s="10"/>
      <c r="B115" s="10"/>
      <c r="C115" s="10"/>
      <c r="D115" s="13"/>
      <c r="E115" s="11" t="s">
        <v>88</v>
      </c>
      <c r="F115" s="10">
        <v>1</v>
      </c>
      <c r="G115" s="14">
        <v>17.11</v>
      </c>
      <c r="H115" s="14">
        <v>0</v>
      </c>
      <c r="I115" s="14">
        <v>0</v>
      </c>
      <c r="J115" s="12">
        <f t="shared" si="4"/>
        <v>17.11</v>
      </c>
      <c r="K115" s="10"/>
      <c r="L115" s="10"/>
      <c r="M115" s="10"/>
    </row>
    <row r="116" spans="1:13" x14ac:dyDescent="0.35">
      <c r="A116" s="10"/>
      <c r="B116" s="10"/>
      <c r="C116" s="10"/>
      <c r="D116" s="13"/>
      <c r="E116" s="11" t="s">
        <v>83</v>
      </c>
      <c r="F116" s="10">
        <v>1</v>
      </c>
      <c r="G116" s="14">
        <v>20.190000000000001</v>
      </c>
      <c r="H116" s="14">
        <v>0</v>
      </c>
      <c r="I116" s="14">
        <v>0</v>
      </c>
      <c r="J116" s="12">
        <f t="shared" si="4"/>
        <v>20.190000000000001</v>
      </c>
      <c r="K116" s="10"/>
      <c r="L116" s="10"/>
      <c r="M116" s="10"/>
    </row>
    <row r="117" spans="1:13" x14ac:dyDescent="0.35">
      <c r="A117" s="10"/>
      <c r="B117" s="10"/>
      <c r="C117" s="10"/>
      <c r="D117" s="13"/>
      <c r="E117" s="11" t="s">
        <v>28</v>
      </c>
      <c r="F117" s="10">
        <v>0</v>
      </c>
      <c r="G117" s="14">
        <v>0</v>
      </c>
      <c r="H117" s="14">
        <v>0</v>
      </c>
      <c r="I117" s="14">
        <v>0</v>
      </c>
      <c r="J117" s="12">
        <f t="shared" si="4"/>
        <v>0</v>
      </c>
      <c r="K117" s="10"/>
      <c r="L117" s="10"/>
      <c r="M117" s="10"/>
    </row>
    <row r="118" spans="1:13" x14ac:dyDescent="0.35">
      <c r="A118" s="10"/>
      <c r="B118" s="10"/>
      <c r="C118" s="10"/>
      <c r="D118" s="13"/>
      <c r="E118" s="11" t="s">
        <v>88</v>
      </c>
      <c r="F118" s="10">
        <v>1</v>
      </c>
      <c r="G118" s="14">
        <v>16.93</v>
      </c>
      <c r="H118" s="14">
        <v>0</v>
      </c>
      <c r="I118" s="14">
        <v>0</v>
      </c>
      <c r="J118" s="12">
        <f t="shared" si="4"/>
        <v>16.93</v>
      </c>
      <c r="K118" s="10"/>
      <c r="L118" s="10"/>
      <c r="M118" s="10"/>
    </row>
    <row r="119" spans="1:13" x14ac:dyDescent="0.35">
      <c r="A119" s="10"/>
      <c r="B119" s="10"/>
      <c r="C119" s="10"/>
      <c r="D119" s="13"/>
      <c r="E119" s="11" t="s">
        <v>83</v>
      </c>
      <c r="F119" s="10">
        <v>1</v>
      </c>
      <c r="G119" s="14">
        <v>20.78</v>
      </c>
      <c r="H119" s="14">
        <v>0</v>
      </c>
      <c r="I119" s="14">
        <v>0</v>
      </c>
      <c r="J119" s="12">
        <f t="shared" si="4"/>
        <v>20.78</v>
      </c>
      <c r="K119" s="10"/>
      <c r="L119" s="10"/>
      <c r="M119" s="10"/>
    </row>
    <row r="120" spans="1:13" x14ac:dyDescent="0.35">
      <c r="A120" s="10"/>
      <c r="B120" s="10"/>
      <c r="C120" s="10"/>
      <c r="D120" s="13"/>
      <c r="E120" s="10"/>
      <c r="F120" s="10"/>
      <c r="G120" s="10"/>
      <c r="H120" s="10"/>
      <c r="I120" s="10"/>
      <c r="J120" s="15" t="s">
        <v>99</v>
      </c>
      <c r="K120" s="9">
        <f>SUM(J94:J119)</f>
        <v>462.88999999999987</v>
      </c>
      <c r="L120" s="14">
        <v>0</v>
      </c>
      <c r="M120" s="9">
        <f>ROUND(L120*K120,2)</f>
        <v>0</v>
      </c>
    </row>
    <row r="121" spans="1:13" ht="1.1499999999999999" customHeight="1" x14ac:dyDescent="0.35">
      <c r="A121" s="16"/>
      <c r="B121" s="16"/>
      <c r="C121" s="16"/>
      <c r="D121" s="24"/>
      <c r="E121" s="16"/>
      <c r="F121" s="16"/>
      <c r="G121" s="16"/>
      <c r="H121" s="16"/>
      <c r="I121" s="16"/>
      <c r="J121" s="16"/>
      <c r="K121" s="16"/>
      <c r="L121" s="16"/>
      <c r="M121" s="16"/>
    </row>
    <row r="122" spans="1:13" x14ac:dyDescent="0.35">
      <c r="A122" s="11" t="s">
        <v>100</v>
      </c>
      <c r="B122" s="11" t="s">
        <v>19</v>
      </c>
      <c r="C122" s="11" t="s">
        <v>20</v>
      </c>
      <c r="D122" s="23" t="s">
        <v>101</v>
      </c>
      <c r="E122" s="10"/>
      <c r="F122" s="10"/>
      <c r="G122" s="10"/>
      <c r="H122" s="10"/>
      <c r="I122" s="10"/>
      <c r="J122" s="10"/>
      <c r="K122" s="12">
        <f>K130</f>
        <v>1875.82</v>
      </c>
      <c r="L122" s="12">
        <f>L130</f>
        <v>0</v>
      </c>
      <c r="M122" s="12">
        <f>M130</f>
        <v>0</v>
      </c>
    </row>
    <row r="123" spans="1:13" ht="31.5" x14ac:dyDescent="0.35">
      <c r="A123" s="10"/>
      <c r="B123" s="10"/>
      <c r="C123" s="10"/>
      <c r="D123" s="13" t="s">
        <v>102</v>
      </c>
      <c r="E123" s="10"/>
      <c r="F123" s="10"/>
      <c r="G123" s="10"/>
      <c r="H123" s="10"/>
      <c r="I123" s="10"/>
      <c r="J123" s="10"/>
      <c r="K123" s="10"/>
      <c r="L123" s="10"/>
      <c r="M123" s="10"/>
    </row>
    <row r="124" spans="1:13" x14ac:dyDescent="0.35">
      <c r="A124" s="10"/>
      <c r="B124" s="10"/>
      <c r="C124" s="10"/>
      <c r="D124" s="13"/>
      <c r="E124" s="11" t="s">
        <v>33</v>
      </c>
      <c r="F124" s="10">
        <v>1</v>
      </c>
      <c r="G124" s="14">
        <v>324.24</v>
      </c>
      <c r="H124" s="14">
        <v>0</v>
      </c>
      <c r="I124" s="14">
        <v>0</v>
      </c>
      <c r="J124" s="12">
        <f t="shared" ref="J124:J129" si="5">F124*(G124+ (G124= 0))*(H124+ (H124= 0))*(I124+ (I124= 0))</f>
        <v>324.24</v>
      </c>
      <c r="K124" s="10"/>
      <c r="L124" s="10"/>
      <c r="M124" s="10"/>
    </row>
    <row r="125" spans="1:13" x14ac:dyDescent="0.35">
      <c r="A125" s="10"/>
      <c r="B125" s="10"/>
      <c r="C125" s="10"/>
      <c r="D125" s="13"/>
      <c r="E125" s="11" t="s">
        <v>24</v>
      </c>
      <c r="F125" s="10">
        <v>1</v>
      </c>
      <c r="G125" s="14">
        <v>132.22999999999999</v>
      </c>
      <c r="H125" s="14">
        <v>0</v>
      </c>
      <c r="I125" s="14">
        <v>0</v>
      </c>
      <c r="J125" s="12">
        <f t="shared" si="5"/>
        <v>132.22999999999999</v>
      </c>
      <c r="K125" s="10"/>
      <c r="L125" s="10"/>
      <c r="M125" s="10"/>
    </row>
    <row r="126" spans="1:13" x14ac:dyDescent="0.35">
      <c r="A126" s="10"/>
      <c r="B126" s="10"/>
      <c r="C126" s="10"/>
      <c r="D126" s="13"/>
      <c r="E126" s="11" t="s">
        <v>25</v>
      </c>
      <c r="F126" s="10">
        <v>1</v>
      </c>
      <c r="G126" s="14">
        <v>180.52</v>
      </c>
      <c r="H126" s="14">
        <v>0</v>
      </c>
      <c r="I126" s="14">
        <v>0</v>
      </c>
      <c r="J126" s="12">
        <f t="shared" si="5"/>
        <v>180.52</v>
      </c>
      <c r="K126" s="10"/>
      <c r="L126" s="10"/>
      <c r="M126" s="10"/>
    </row>
    <row r="127" spans="1:13" x14ac:dyDescent="0.35">
      <c r="A127" s="10"/>
      <c r="B127" s="10"/>
      <c r="C127" s="10"/>
      <c r="D127" s="13"/>
      <c r="E127" s="11" t="s">
        <v>26</v>
      </c>
      <c r="F127" s="10">
        <v>1</v>
      </c>
      <c r="G127" s="14">
        <v>411.94</v>
      </c>
      <c r="H127" s="14">
        <v>0</v>
      </c>
      <c r="I127" s="14">
        <v>0</v>
      </c>
      <c r="J127" s="12">
        <f t="shared" si="5"/>
        <v>411.94</v>
      </c>
      <c r="K127" s="10"/>
      <c r="L127" s="10"/>
      <c r="M127" s="10"/>
    </row>
    <row r="128" spans="1:13" x14ac:dyDescent="0.35">
      <c r="A128" s="10"/>
      <c r="B128" s="10"/>
      <c r="C128" s="10"/>
      <c r="D128" s="13"/>
      <c r="E128" s="11" t="s">
        <v>27</v>
      </c>
      <c r="F128" s="10">
        <v>1</v>
      </c>
      <c r="G128" s="14">
        <v>414.81</v>
      </c>
      <c r="H128" s="14">
        <v>0</v>
      </c>
      <c r="I128" s="14">
        <v>0</v>
      </c>
      <c r="J128" s="12">
        <f t="shared" si="5"/>
        <v>414.81</v>
      </c>
      <c r="K128" s="10"/>
      <c r="L128" s="10"/>
      <c r="M128" s="10"/>
    </row>
    <row r="129" spans="1:13" x14ac:dyDescent="0.35">
      <c r="A129" s="10"/>
      <c r="B129" s="10"/>
      <c r="C129" s="10"/>
      <c r="D129" s="13"/>
      <c r="E129" s="11" t="s">
        <v>28</v>
      </c>
      <c r="F129" s="10">
        <v>1</v>
      </c>
      <c r="G129" s="14">
        <v>412.08</v>
      </c>
      <c r="H129" s="14">
        <v>0</v>
      </c>
      <c r="I129" s="14">
        <v>0</v>
      </c>
      <c r="J129" s="12">
        <f t="shared" si="5"/>
        <v>412.08</v>
      </c>
      <c r="K129" s="10"/>
      <c r="L129" s="10"/>
      <c r="M129" s="10"/>
    </row>
    <row r="130" spans="1:13" x14ac:dyDescent="0.35">
      <c r="A130" s="10"/>
      <c r="B130" s="10"/>
      <c r="C130" s="10"/>
      <c r="D130" s="13"/>
      <c r="E130" s="10"/>
      <c r="F130" s="10"/>
      <c r="G130" s="10"/>
      <c r="H130" s="10"/>
      <c r="I130" s="10"/>
      <c r="J130" s="15" t="s">
        <v>103</v>
      </c>
      <c r="K130" s="9">
        <f>SUM(J124:J129)</f>
        <v>1875.82</v>
      </c>
      <c r="L130" s="14">
        <v>0</v>
      </c>
      <c r="M130" s="9">
        <f>ROUND(L130*K130,2)</f>
        <v>0</v>
      </c>
    </row>
    <row r="131" spans="1:13" ht="1.1499999999999999" customHeight="1" x14ac:dyDescent="0.35">
      <c r="A131" s="16"/>
      <c r="B131" s="16"/>
      <c r="C131" s="16"/>
      <c r="D131" s="24"/>
      <c r="E131" s="16"/>
      <c r="F131" s="16"/>
      <c r="G131" s="16"/>
      <c r="H131" s="16"/>
      <c r="I131" s="16"/>
      <c r="J131" s="16"/>
      <c r="K131" s="16"/>
      <c r="L131" s="16"/>
      <c r="M131" s="16"/>
    </row>
    <row r="132" spans="1:13" x14ac:dyDescent="0.35">
      <c r="A132" s="11" t="s">
        <v>104</v>
      </c>
      <c r="B132" s="11" t="s">
        <v>19</v>
      </c>
      <c r="C132" s="11" t="s">
        <v>20</v>
      </c>
      <c r="D132" s="23" t="s">
        <v>105</v>
      </c>
      <c r="E132" s="10"/>
      <c r="F132" s="10"/>
      <c r="G132" s="10"/>
      <c r="H132" s="10"/>
      <c r="I132" s="10"/>
      <c r="J132" s="10"/>
      <c r="K132" s="12">
        <f>K137</f>
        <v>198.14999999999998</v>
      </c>
      <c r="L132" s="12">
        <f>L137</f>
        <v>0</v>
      </c>
      <c r="M132" s="12">
        <f>M137</f>
        <v>0</v>
      </c>
    </row>
    <row r="133" spans="1:13" ht="52.5" x14ac:dyDescent="0.35">
      <c r="A133" s="10"/>
      <c r="B133" s="10"/>
      <c r="C133" s="10"/>
      <c r="D133" s="13" t="s">
        <v>106</v>
      </c>
      <c r="E133" s="10"/>
      <c r="F133" s="10"/>
      <c r="G133" s="10"/>
      <c r="H133" s="10"/>
      <c r="I133" s="10"/>
      <c r="J133" s="10"/>
      <c r="K133" s="10"/>
      <c r="L133" s="10"/>
      <c r="M133" s="10"/>
    </row>
    <row r="134" spans="1:13" x14ac:dyDescent="0.35">
      <c r="A134" s="10"/>
      <c r="B134" s="10"/>
      <c r="C134" s="10"/>
      <c r="D134" s="13"/>
      <c r="E134" s="11" t="s">
        <v>26</v>
      </c>
      <c r="F134" s="10">
        <v>1</v>
      </c>
      <c r="G134" s="14">
        <v>39.380000000000003</v>
      </c>
      <c r="H134" s="14">
        <v>0</v>
      </c>
      <c r="I134" s="14">
        <v>2.5</v>
      </c>
      <c r="J134" s="12">
        <f>F134*(G134+ (G134= 0))*(H134+ (H134= 0))*(I134+ (I134= 0))</f>
        <v>98.45</v>
      </c>
      <c r="K134" s="10"/>
      <c r="L134" s="10"/>
      <c r="M134" s="10"/>
    </row>
    <row r="135" spans="1:13" x14ac:dyDescent="0.35">
      <c r="A135" s="10"/>
      <c r="B135" s="10"/>
      <c r="C135" s="10"/>
      <c r="D135" s="13"/>
      <c r="E135" s="11" t="s">
        <v>27</v>
      </c>
      <c r="F135" s="10">
        <v>1</v>
      </c>
      <c r="G135" s="14">
        <v>22.15</v>
      </c>
      <c r="H135" s="14">
        <v>0</v>
      </c>
      <c r="I135" s="14">
        <v>2.5</v>
      </c>
      <c r="J135" s="12">
        <f>F135*(G135+ (G135= 0))*(H135+ (H135= 0))*(I135+ (I135= 0))</f>
        <v>55.375</v>
      </c>
      <c r="K135" s="10"/>
      <c r="L135" s="10"/>
      <c r="M135" s="10"/>
    </row>
    <row r="136" spans="1:13" x14ac:dyDescent="0.35">
      <c r="A136" s="10"/>
      <c r="B136" s="10"/>
      <c r="C136" s="10"/>
      <c r="D136" s="13"/>
      <c r="E136" s="11" t="s">
        <v>28</v>
      </c>
      <c r="F136" s="10">
        <v>1</v>
      </c>
      <c r="G136" s="14">
        <v>17.73</v>
      </c>
      <c r="H136" s="14">
        <v>0</v>
      </c>
      <c r="I136" s="14">
        <v>2.5</v>
      </c>
      <c r="J136" s="12">
        <f>F136*(G136+ (G136= 0))*(H136+ (H136= 0))*(I136+ (I136= 0))</f>
        <v>44.325000000000003</v>
      </c>
      <c r="K136" s="10"/>
      <c r="L136" s="10"/>
      <c r="M136" s="10"/>
    </row>
    <row r="137" spans="1:13" x14ac:dyDescent="0.35">
      <c r="A137" s="10"/>
      <c r="B137" s="10"/>
      <c r="C137" s="10"/>
      <c r="D137" s="13"/>
      <c r="E137" s="10"/>
      <c r="F137" s="10"/>
      <c r="G137" s="10"/>
      <c r="H137" s="10"/>
      <c r="I137" s="10"/>
      <c r="J137" s="15" t="s">
        <v>107</v>
      </c>
      <c r="K137" s="9">
        <f>SUM(J134:J136)</f>
        <v>198.14999999999998</v>
      </c>
      <c r="L137" s="14">
        <v>0</v>
      </c>
      <c r="M137" s="9">
        <f>ROUND(L137*K137,2)</f>
        <v>0</v>
      </c>
    </row>
    <row r="138" spans="1:13" ht="1.1499999999999999" customHeight="1" x14ac:dyDescent="0.35">
      <c r="A138" s="16"/>
      <c r="B138" s="16"/>
      <c r="C138" s="16"/>
      <c r="D138" s="24"/>
      <c r="E138" s="16"/>
      <c r="F138" s="16"/>
      <c r="G138" s="16"/>
      <c r="H138" s="16"/>
      <c r="I138" s="16"/>
      <c r="J138" s="16"/>
      <c r="K138" s="16"/>
      <c r="L138" s="16"/>
      <c r="M138" s="16"/>
    </row>
    <row r="139" spans="1:13" x14ac:dyDescent="0.35">
      <c r="A139" s="11" t="s">
        <v>108</v>
      </c>
      <c r="B139" s="11" t="s">
        <v>19</v>
      </c>
      <c r="C139" s="11" t="s">
        <v>36</v>
      </c>
      <c r="D139" s="143" t="s">
        <v>109</v>
      </c>
      <c r="E139" s="10"/>
      <c r="F139" s="10"/>
      <c r="G139" s="10"/>
      <c r="H139" s="10"/>
      <c r="I139" s="10"/>
      <c r="J139" s="10"/>
      <c r="K139" s="12">
        <f>K147</f>
        <v>35</v>
      </c>
      <c r="L139" s="12">
        <f>L147</f>
        <v>0</v>
      </c>
      <c r="M139" s="12">
        <f>M147</f>
        <v>0</v>
      </c>
    </row>
    <row r="140" spans="1:13" ht="42" x14ac:dyDescent="0.35">
      <c r="A140" s="10"/>
      <c r="B140" s="10"/>
      <c r="C140" s="10"/>
      <c r="D140" s="13" t="s">
        <v>110</v>
      </c>
      <c r="E140" s="10"/>
      <c r="F140" s="10"/>
      <c r="G140" s="10"/>
      <c r="H140" s="10"/>
      <c r="I140" s="10"/>
      <c r="J140" s="10"/>
      <c r="K140" s="10"/>
      <c r="L140" s="10"/>
      <c r="M140" s="10"/>
    </row>
    <row r="141" spans="1:13" x14ac:dyDescent="0.35">
      <c r="A141" s="10"/>
      <c r="B141" s="10"/>
      <c r="C141" s="10"/>
      <c r="D141" s="13"/>
      <c r="E141" s="11" t="s">
        <v>33</v>
      </c>
      <c r="F141" s="10">
        <v>12</v>
      </c>
      <c r="G141" s="14">
        <v>0</v>
      </c>
      <c r="H141" s="14">
        <v>0</v>
      </c>
      <c r="I141" s="14">
        <v>0</v>
      </c>
      <c r="J141" s="12">
        <f t="shared" ref="J141:J146" si="6">F141*(G141+ (G141= 0))*(H141+ (H141= 0))*(I141+ (I141= 0))</f>
        <v>12</v>
      </c>
      <c r="K141" s="10"/>
      <c r="L141" s="10"/>
      <c r="M141" s="10"/>
    </row>
    <row r="142" spans="1:13" x14ac:dyDescent="0.35">
      <c r="A142" s="10"/>
      <c r="B142" s="10"/>
      <c r="C142" s="10"/>
      <c r="D142" s="13"/>
      <c r="E142" s="11" t="s">
        <v>24</v>
      </c>
      <c r="F142" s="10">
        <v>3</v>
      </c>
      <c r="G142" s="14">
        <v>0</v>
      </c>
      <c r="H142" s="14">
        <v>0</v>
      </c>
      <c r="I142" s="14">
        <v>0</v>
      </c>
      <c r="J142" s="12">
        <f t="shared" si="6"/>
        <v>3</v>
      </c>
      <c r="K142" s="10"/>
      <c r="L142" s="10"/>
      <c r="M142" s="10"/>
    </row>
    <row r="143" spans="1:13" x14ac:dyDescent="0.35">
      <c r="A143" s="10"/>
      <c r="B143" s="10"/>
      <c r="C143" s="10"/>
      <c r="D143" s="13"/>
      <c r="E143" s="11" t="s">
        <v>25</v>
      </c>
      <c r="F143" s="10">
        <v>2</v>
      </c>
      <c r="G143" s="14">
        <v>0</v>
      </c>
      <c r="H143" s="14">
        <v>0</v>
      </c>
      <c r="I143" s="14">
        <v>0</v>
      </c>
      <c r="J143" s="12">
        <f t="shared" si="6"/>
        <v>2</v>
      </c>
      <c r="K143" s="10"/>
      <c r="L143" s="10"/>
      <c r="M143" s="10"/>
    </row>
    <row r="144" spans="1:13" x14ac:dyDescent="0.35">
      <c r="A144" s="10"/>
      <c r="B144" s="10"/>
      <c r="C144" s="10"/>
      <c r="D144" s="13"/>
      <c r="E144" s="11" t="s">
        <v>26</v>
      </c>
      <c r="F144" s="10">
        <v>10</v>
      </c>
      <c r="G144" s="14">
        <v>0</v>
      </c>
      <c r="H144" s="14">
        <v>0</v>
      </c>
      <c r="I144" s="14">
        <v>0</v>
      </c>
      <c r="J144" s="12">
        <f t="shared" si="6"/>
        <v>10</v>
      </c>
      <c r="K144" s="10"/>
      <c r="L144" s="10"/>
      <c r="M144" s="10"/>
    </row>
    <row r="145" spans="1:13" x14ac:dyDescent="0.35">
      <c r="A145" s="10"/>
      <c r="B145" s="10"/>
      <c r="C145" s="10"/>
      <c r="D145" s="13"/>
      <c r="E145" s="11" t="s">
        <v>27</v>
      </c>
      <c r="F145" s="10">
        <v>8</v>
      </c>
      <c r="G145" s="14">
        <v>0</v>
      </c>
      <c r="H145" s="14">
        <v>0</v>
      </c>
      <c r="I145" s="14">
        <v>0</v>
      </c>
      <c r="J145" s="12">
        <f t="shared" si="6"/>
        <v>8</v>
      </c>
      <c r="K145" s="10"/>
      <c r="L145" s="10"/>
      <c r="M145" s="10"/>
    </row>
    <row r="146" spans="1:13" x14ac:dyDescent="0.35">
      <c r="A146" s="10"/>
      <c r="B146" s="10"/>
      <c r="C146" s="10"/>
      <c r="D146" s="13"/>
      <c r="E146" s="11" t="s">
        <v>28</v>
      </c>
      <c r="F146" s="10">
        <v>0</v>
      </c>
      <c r="G146" s="14">
        <v>0</v>
      </c>
      <c r="H146" s="14">
        <v>0</v>
      </c>
      <c r="I146" s="14">
        <v>0</v>
      </c>
      <c r="J146" s="12">
        <f t="shared" si="6"/>
        <v>0</v>
      </c>
      <c r="K146" s="10"/>
      <c r="L146" s="10"/>
      <c r="M146" s="10"/>
    </row>
    <row r="147" spans="1:13" x14ac:dyDescent="0.35">
      <c r="A147" s="10"/>
      <c r="B147" s="10"/>
      <c r="C147" s="10"/>
      <c r="D147" s="13"/>
      <c r="E147" s="10"/>
      <c r="F147" s="10"/>
      <c r="G147" s="10"/>
      <c r="H147" s="10"/>
      <c r="I147" s="10"/>
      <c r="J147" s="15" t="s">
        <v>111</v>
      </c>
      <c r="K147" s="9">
        <f>SUM(J141:J146)</f>
        <v>35</v>
      </c>
      <c r="L147" s="14">
        <v>0</v>
      </c>
      <c r="M147" s="9">
        <f>ROUND(L147*K147,2)</f>
        <v>0</v>
      </c>
    </row>
    <row r="148" spans="1:13" ht="1.1499999999999999" customHeight="1" x14ac:dyDescent="0.35">
      <c r="A148" s="16"/>
      <c r="B148" s="16"/>
      <c r="C148" s="16"/>
      <c r="D148" s="24"/>
      <c r="E148" s="16"/>
      <c r="F148" s="16"/>
      <c r="G148" s="16"/>
      <c r="H148" s="16"/>
      <c r="I148" s="16"/>
      <c r="J148" s="16"/>
      <c r="K148" s="16"/>
      <c r="L148" s="16"/>
      <c r="M148" s="16"/>
    </row>
    <row r="149" spans="1:13" x14ac:dyDescent="0.35">
      <c r="A149" s="11" t="s">
        <v>112</v>
      </c>
      <c r="B149" s="11" t="s">
        <v>19</v>
      </c>
      <c r="C149" s="11" t="s">
        <v>36</v>
      </c>
      <c r="D149" s="143" t="s">
        <v>113</v>
      </c>
      <c r="E149" s="10"/>
      <c r="F149" s="10"/>
      <c r="G149" s="10"/>
      <c r="H149" s="10"/>
      <c r="I149" s="10"/>
      <c r="J149" s="10"/>
      <c r="K149" s="12">
        <f>K155</f>
        <v>9</v>
      </c>
      <c r="L149" s="12">
        <f>L155</f>
        <v>0</v>
      </c>
      <c r="M149" s="12">
        <f>M155</f>
        <v>0</v>
      </c>
    </row>
    <row r="150" spans="1:13" ht="42" x14ac:dyDescent="0.35">
      <c r="A150" s="10"/>
      <c r="B150" s="10"/>
      <c r="C150" s="10"/>
      <c r="D150" s="13" t="s">
        <v>114</v>
      </c>
      <c r="E150" s="10"/>
      <c r="F150" s="10"/>
      <c r="G150" s="10"/>
      <c r="H150" s="10"/>
      <c r="I150" s="10"/>
      <c r="J150" s="10"/>
      <c r="K150" s="10"/>
      <c r="L150" s="10"/>
      <c r="M150" s="10"/>
    </row>
    <row r="151" spans="1:13" x14ac:dyDescent="0.35">
      <c r="A151" s="10"/>
      <c r="B151" s="10"/>
      <c r="C151" s="10"/>
      <c r="D151" s="13"/>
      <c r="E151" s="11" t="s">
        <v>33</v>
      </c>
      <c r="F151" s="10">
        <v>3</v>
      </c>
      <c r="G151" s="14">
        <v>0</v>
      </c>
      <c r="H151" s="14">
        <v>0</v>
      </c>
      <c r="I151" s="14">
        <v>0</v>
      </c>
      <c r="J151" s="12">
        <f>F151*(G151+ (G151= 0))*(H151+ (H151= 0))*(I151+ (I151= 0))</f>
        <v>3</v>
      </c>
      <c r="K151" s="10"/>
      <c r="L151" s="10"/>
      <c r="M151" s="10"/>
    </row>
    <row r="152" spans="1:13" x14ac:dyDescent="0.35">
      <c r="A152" s="10"/>
      <c r="B152" s="10"/>
      <c r="C152" s="10"/>
      <c r="D152" s="13"/>
      <c r="E152" s="11" t="s">
        <v>26</v>
      </c>
      <c r="F152" s="10">
        <v>2</v>
      </c>
      <c r="G152" s="14">
        <v>0</v>
      </c>
      <c r="H152" s="14">
        <v>0</v>
      </c>
      <c r="I152" s="14">
        <v>0</v>
      </c>
      <c r="J152" s="12">
        <f>F152*(G152+ (G152= 0))*(H152+ (H152= 0))*(I152+ (I152= 0))</f>
        <v>2</v>
      </c>
      <c r="K152" s="10"/>
      <c r="L152" s="10"/>
      <c r="M152" s="10"/>
    </row>
    <row r="153" spans="1:13" x14ac:dyDescent="0.35">
      <c r="A153" s="10"/>
      <c r="B153" s="10"/>
      <c r="C153" s="10"/>
      <c r="D153" s="13"/>
      <c r="E153" s="11" t="s">
        <v>27</v>
      </c>
      <c r="F153" s="10">
        <v>2</v>
      </c>
      <c r="G153" s="14">
        <v>0</v>
      </c>
      <c r="H153" s="14">
        <v>0</v>
      </c>
      <c r="I153" s="14">
        <v>0</v>
      </c>
      <c r="J153" s="12">
        <f>F153*(G153+ (G153= 0))*(H153+ (H153= 0))*(I153+ (I153= 0))</f>
        <v>2</v>
      </c>
      <c r="K153" s="10"/>
      <c r="L153" s="10"/>
      <c r="M153" s="10"/>
    </row>
    <row r="154" spans="1:13" x14ac:dyDescent="0.35">
      <c r="A154" s="10"/>
      <c r="B154" s="10"/>
      <c r="C154" s="10"/>
      <c r="D154" s="13"/>
      <c r="E154" s="11" t="s">
        <v>28</v>
      </c>
      <c r="F154" s="10">
        <v>2</v>
      </c>
      <c r="G154" s="14">
        <v>0</v>
      </c>
      <c r="H154" s="14">
        <v>0</v>
      </c>
      <c r="I154" s="14">
        <v>0</v>
      </c>
      <c r="J154" s="12">
        <f>F154*(G154+ (G154= 0))*(H154+ (H154= 0))*(I154+ (I154= 0))</f>
        <v>2</v>
      </c>
      <c r="K154" s="10"/>
      <c r="L154" s="10"/>
      <c r="M154" s="10"/>
    </row>
    <row r="155" spans="1:13" x14ac:dyDescent="0.35">
      <c r="A155" s="10"/>
      <c r="B155" s="10"/>
      <c r="C155" s="10"/>
      <c r="D155" s="13"/>
      <c r="E155" s="10"/>
      <c r="F155" s="10"/>
      <c r="G155" s="10"/>
      <c r="H155" s="10"/>
      <c r="I155" s="10"/>
      <c r="J155" s="15" t="s">
        <v>115</v>
      </c>
      <c r="K155" s="9">
        <f>SUM(J151:J154)</f>
        <v>9</v>
      </c>
      <c r="L155" s="14">
        <v>0</v>
      </c>
      <c r="M155" s="9">
        <f>ROUND(L155*K155,2)</f>
        <v>0</v>
      </c>
    </row>
    <row r="156" spans="1:13" ht="1.1499999999999999" customHeight="1" x14ac:dyDescent="0.35">
      <c r="A156" s="16"/>
      <c r="B156" s="16"/>
      <c r="C156" s="16"/>
      <c r="D156" s="24"/>
      <c r="E156" s="16"/>
      <c r="F156" s="16"/>
      <c r="G156" s="16"/>
      <c r="H156" s="16"/>
      <c r="I156" s="16"/>
      <c r="J156" s="16"/>
      <c r="K156" s="16"/>
      <c r="L156" s="16"/>
      <c r="M156" s="16"/>
    </row>
    <row r="157" spans="1:13" x14ac:dyDescent="0.35">
      <c r="A157" s="11" t="s">
        <v>116</v>
      </c>
      <c r="B157" s="11" t="s">
        <v>19</v>
      </c>
      <c r="C157" s="11" t="s">
        <v>36</v>
      </c>
      <c r="D157" s="143" t="s">
        <v>117</v>
      </c>
      <c r="E157" s="10"/>
      <c r="F157" s="10"/>
      <c r="G157" s="10"/>
      <c r="H157" s="10"/>
      <c r="I157" s="10"/>
      <c r="J157" s="10"/>
      <c r="K157" s="12">
        <f>K160</f>
        <v>1</v>
      </c>
      <c r="L157" s="12">
        <f>L160</f>
        <v>0</v>
      </c>
      <c r="M157" s="12">
        <f>M160</f>
        <v>0</v>
      </c>
    </row>
    <row r="158" spans="1:13" ht="42" x14ac:dyDescent="0.35">
      <c r="A158" s="10"/>
      <c r="B158" s="10"/>
      <c r="C158" s="10"/>
      <c r="D158" s="13" t="s">
        <v>118</v>
      </c>
      <c r="E158" s="10"/>
      <c r="F158" s="10"/>
      <c r="G158" s="10"/>
      <c r="H158" s="10"/>
      <c r="I158" s="10"/>
      <c r="J158" s="10"/>
      <c r="K158" s="10"/>
      <c r="L158" s="10"/>
      <c r="M158" s="10"/>
    </row>
    <row r="159" spans="1:13" x14ac:dyDescent="0.35">
      <c r="A159" s="10"/>
      <c r="B159" s="10"/>
      <c r="C159" s="10"/>
      <c r="D159" s="13"/>
      <c r="E159" s="11" t="s">
        <v>33</v>
      </c>
      <c r="F159" s="10">
        <v>1</v>
      </c>
      <c r="G159" s="14">
        <v>0</v>
      </c>
      <c r="H159" s="14">
        <v>0</v>
      </c>
      <c r="I159" s="14">
        <v>0</v>
      </c>
      <c r="J159" s="12">
        <f>F159*(G159+ (G159= 0))*(H159+ (H159= 0))*(I159+ (I159= 0))</f>
        <v>1</v>
      </c>
      <c r="K159" s="10"/>
      <c r="L159" s="10"/>
      <c r="M159" s="10"/>
    </row>
    <row r="160" spans="1:13" x14ac:dyDescent="0.35">
      <c r="A160" s="10"/>
      <c r="B160" s="10"/>
      <c r="C160" s="10"/>
      <c r="D160" s="13"/>
      <c r="E160" s="10"/>
      <c r="F160" s="10"/>
      <c r="G160" s="10"/>
      <c r="H160" s="10"/>
      <c r="I160" s="10"/>
      <c r="J160" s="15" t="s">
        <v>119</v>
      </c>
      <c r="K160" s="9">
        <f>SUM(J159:J159)</f>
        <v>1</v>
      </c>
      <c r="L160" s="14">
        <v>0</v>
      </c>
      <c r="M160" s="9">
        <f>ROUND(L160*K160,2)</f>
        <v>0</v>
      </c>
    </row>
    <row r="161" spans="1:13" ht="1.1499999999999999" customHeight="1" x14ac:dyDescent="0.35">
      <c r="A161" s="16"/>
      <c r="B161" s="16"/>
      <c r="C161" s="16"/>
      <c r="D161" s="24"/>
      <c r="E161" s="16"/>
      <c r="F161" s="16"/>
      <c r="G161" s="16"/>
      <c r="H161" s="16"/>
      <c r="I161" s="16"/>
      <c r="J161" s="16"/>
      <c r="K161" s="16"/>
      <c r="L161" s="16"/>
      <c r="M161" s="16"/>
    </row>
    <row r="162" spans="1:13" x14ac:dyDescent="0.35">
      <c r="A162" s="11" t="s">
        <v>120</v>
      </c>
      <c r="B162" s="11" t="s">
        <v>19</v>
      </c>
      <c r="C162" s="11" t="s">
        <v>36</v>
      </c>
      <c r="D162" s="23" t="s">
        <v>121</v>
      </c>
      <c r="E162" s="10"/>
      <c r="F162" s="10"/>
      <c r="G162" s="10"/>
      <c r="H162" s="10"/>
      <c r="I162" s="10"/>
      <c r="J162" s="10"/>
      <c r="K162" s="12">
        <f>K165</f>
        <v>1</v>
      </c>
      <c r="L162" s="12">
        <f>L165</f>
        <v>0</v>
      </c>
      <c r="M162" s="12">
        <f>M165</f>
        <v>0</v>
      </c>
    </row>
    <row r="163" spans="1:13" ht="52.5" x14ac:dyDescent="0.35">
      <c r="A163" s="10"/>
      <c r="B163" s="10"/>
      <c r="C163" s="10"/>
      <c r="D163" s="13" t="s">
        <v>122</v>
      </c>
      <c r="E163" s="10"/>
      <c r="F163" s="10"/>
      <c r="G163" s="10"/>
      <c r="H163" s="10"/>
      <c r="I163" s="10"/>
      <c r="J163" s="10"/>
      <c r="K163" s="10"/>
      <c r="L163" s="10"/>
      <c r="M163" s="10"/>
    </row>
    <row r="164" spans="1:13" x14ac:dyDescent="0.35">
      <c r="A164" s="10"/>
      <c r="B164" s="10"/>
      <c r="C164" s="10"/>
      <c r="D164" s="13"/>
      <c r="E164" s="11" t="s">
        <v>123</v>
      </c>
      <c r="F164" s="10">
        <v>1</v>
      </c>
      <c r="G164" s="14">
        <v>0</v>
      </c>
      <c r="H164" s="14">
        <v>0</v>
      </c>
      <c r="I164" s="14">
        <v>0</v>
      </c>
      <c r="J164" s="12">
        <f>F164*(G164+ (G164= 0))*(H164+ (H164= 0))*(I164+ (I164= 0))</f>
        <v>1</v>
      </c>
      <c r="K164" s="10"/>
      <c r="L164" s="10"/>
      <c r="M164" s="10"/>
    </row>
    <row r="165" spans="1:13" x14ac:dyDescent="0.35">
      <c r="A165" s="10"/>
      <c r="B165" s="10"/>
      <c r="C165" s="10"/>
      <c r="D165" s="13"/>
      <c r="E165" s="10"/>
      <c r="F165" s="10"/>
      <c r="G165" s="10"/>
      <c r="H165" s="10"/>
      <c r="I165" s="10"/>
      <c r="J165" s="15" t="s">
        <v>124</v>
      </c>
      <c r="K165" s="9">
        <f>SUM(J164:J164)</f>
        <v>1</v>
      </c>
      <c r="L165" s="14">
        <v>0</v>
      </c>
      <c r="M165" s="9">
        <f>ROUND(L165*K165,2)</f>
        <v>0</v>
      </c>
    </row>
    <row r="166" spans="1:13" ht="1.1499999999999999" customHeight="1" x14ac:dyDescent="0.35">
      <c r="A166" s="16"/>
      <c r="B166" s="16"/>
      <c r="C166" s="16"/>
      <c r="D166" s="24"/>
      <c r="E166" s="16"/>
      <c r="F166" s="16"/>
      <c r="G166" s="16"/>
      <c r="H166" s="16"/>
      <c r="I166" s="16"/>
      <c r="J166" s="16"/>
      <c r="K166" s="16"/>
      <c r="L166" s="16"/>
      <c r="M166" s="16"/>
    </row>
    <row r="167" spans="1:13" x14ac:dyDescent="0.35">
      <c r="A167" s="11" t="s">
        <v>125</v>
      </c>
      <c r="B167" s="11" t="s">
        <v>19</v>
      </c>
      <c r="C167" s="11" t="s">
        <v>126</v>
      </c>
      <c r="D167" s="143" t="s">
        <v>127</v>
      </c>
      <c r="E167" s="10"/>
      <c r="F167" s="10"/>
      <c r="G167" s="10"/>
      <c r="H167" s="10"/>
      <c r="I167" s="10"/>
      <c r="J167" s="10"/>
      <c r="K167" s="12">
        <f>K170</f>
        <v>1</v>
      </c>
      <c r="L167" s="12">
        <f>L170</f>
        <v>0</v>
      </c>
      <c r="M167" s="12">
        <f>M170</f>
        <v>0</v>
      </c>
    </row>
    <row r="168" spans="1:13" ht="52.5" x14ac:dyDescent="0.35">
      <c r="A168" s="10"/>
      <c r="B168" s="10"/>
      <c r="C168" s="10"/>
      <c r="D168" s="13" t="s">
        <v>128</v>
      </c>
      <c r="E168" s="10"/>
      <c r="F168" s="10"/>
      <c r="G168" s="10"/>
      <c r="H168" s="10"/>
      <c r="I168" s="10"/>
      <c r="J168" s="10"/>
      <c r="K168" s="10"/>
      <c r="L168" s="10"/>
      <c r="M168" s="10"/>
    </row>
    <row r="169" spans="1:13" x14ac:dyDescent="0.35">
      <c r="A169" s="10"/>
      <c r="B169" s="10"/>
      <c r="C169" s="10"/>
      <c r="D169" s="13"/>
      <c r="E169" s="11" t="s">
        <v>123</v>
      </c>
      <c r="F169" s="10">
        <v>1</v>
      </c>
      <c r="G169" s="14">
        <v>0</v>
      </c>
      <c r="H169" s="14">
        <v>0</v>
      </c>
      <c r="I169" s="14">
        <v>0</v>
      </c>
      <c r="J169" s="12">
        <f>F169*(G169+ (G169= 0))*(H169+ (H169= 0))*(I169+ (I169= 0))</f>
        <v>1</v>
      </c>
      <c r="K169" s="10"/>
      <c r="L169" s="10"/>
      <c r="M169" s="10"/>
    </row>
    <row r="170" spans="1:13" x14ac:dyDescent="0.35">
      <c r="A170" s="10"/>
      <c r="B170" s="10"/>
      <c r="C170" s="10"/>
      <c r="D170" s="13"/>
      <c r="E170" s="10"/>
      <c r="F170" s="10"/>
      <c r="G170" s="10"/>
      <c r="H170" s="10"/>
      <c r="I170" s="10"/>
      <c r="J170" s="15" t="s">
        <v>129</v>
      </c>
      <c r="K170" s="9">
        <f>SUM(J169:J169)</f>
        <v>1</v>
      </c>
      <c r="L170" s="14">
        <v>0</v>
      </c>
      <c r="M170" s="9">
        <f>ROUND(L170*K170,2)</f>
        <v>0</v>
      </c>
    </row>
    <row r="171" spans="1:13" ht="1.1499999999999999" customHeight="1" x14ac:dyDescent="0.35">
      <c r="A171" s="16"/>
      <c r="B171" s="16"/>
      <c r="C171" s="16"/>
      <c r="D171" s="24"/>
      <c r="E171" s="16"/>
      <c r="F171" s="16"/>
      <c r="G171" s="16"/>
      <c r="H171" s="16"/>
      <c r="I171" s="16"/>
      <c r="J171" s="16"/>
      <c r="K171" s="16"/>
      <c r="L171" s="16"/>
      <c r="M171" s="16"/>
    </row>
    <row r="172" spans="1:13" x14ac:dyDescent="0.35">
      <c r="A172" s="11" t="s">
        <v>130</v>
      </c>
      <c r="B172" s="11" t="s">
        <v>19</v>
      </c>
      <c r="C172" s="11" t="s">
        <v>131</v>
      </c>
      <c r="D172" s="143" t="s">
        <v>132</v>
      </c>
      <c r="E172" s="10"/>
      <c r="F172" s="10"/>
      <c r="G172" s="10"/>
      <c r="H172" s="10"/>
      <c r="I172" s="10"/>
      <c r="J172" s="10"/>
      <c r="K172" s="12">
        <f>K178</f>
        <v>20.72</v>
      </c>
      <c r="L172" s="12">
        <f>L178</f>
        <v>0</v>
      </c>
      <c r="M172" s="12">
        <f>M178</f>
        <v>0</v>
      </c>
    </row>
    <row r="173" spans="1:13" ht="52.5" x14ac:dyDescent="0.35">
      <c r="A173" s="10"/>
      <c r="B173" s="10"/>
      <c r="C173" s="10"/>
      <c r="D173" s="13" t="s">
        <v>133</v>
      </c>
      <c r="E173" s="10"/>
      <c r="F173" s="10"/>
      <c r="G173" s="10"/>
      <c r="H173" s="10"/>
      <c r="I173" s="10"/>
      <c r="J173" s="10"/>
      <c r="K173" s="10"/>
      <c r="L173" s="10"/>
      <c r="M173" s="10"/>
    </row>
    <row r="174" spans="1:13" x14ac:dyDescent="0.35">
      <c r="A174" s="10"/>
      <c r="B174" s="10"/>
      <c r="C174" s="10"/>
      <c r="D174" s="13"/>
      <c r="E174" s="11" t="s">
        <v>33</v>
      </c>
      <c r="F174" s="10">
        <v>1</v>
      </c>
      <c r="G174" s="14">
        <v>3.44</v>
      </c>
      <c r="H174" s="14">
        <v>0</v>
      </c>
      <c r="I174" s="14">
        <v>0</v>
      </c>
      <c r="J174" s="12">
        <f>F174*(G174+ (G174= 0))*(H174+ (H174= 0))*(I174+ (I174= 0))</f>
        <v>3.44</v>
      </c>
      <c r="K174" s="10"/>
      <c r="L174" s="10"/>
      <c r="M174" s="10"/>
    </row>
    <row r="175" spans="1:13" x14ac:dyDescent="0.35">
      <c r="A175" s="10"/>
      <c r="B175" s="10"/>
      <c r="C175" s="10"/>
      <c r="D175" s="13"/>
      <c r="E175" s="11" t="s">
        <v>26</v>
      </c>
      <c r="F175" s="10">
        <v>1</v>
      </c>
      <c r="G175" s="14">
        <v>5.76</v>
      </c>
      <c r="H175" s="14">
        <v>0</v>
      </c>
      <c r="I175" s="14">
        <v>0</v>
      </c>
      <c r="J175" s="12">
        <f>F175*(G175+ (G175= 0))*(H175+ (H175= 0))*(I175+ (I175= 0))</f>
        <v>5.76</v>
      </c>
      <c r="K175" s="10"/>
      <c r="L175" s="10"/>
      <c r="M175" s="10"/>
    </row>
    <row r="176" spans="1:13" x14ac:dyDescent="0.35">
      <c r="A176" s="10"/>
      <c r="B176" s="10"/>
      <c r="C176" s="10"/>
      <c r="D176" s="13"/>
      <c r="E176" s="11" t="s">
        <v>27</v>
      </c>
      <c r="F176" s="10">
        <v>1</v>
      </c>
      <c r="G176" s="14">
        <v>5.76</v>
      </c>
      <c r="H176" s="14">
        <v>0</v>
      </c>
      <c r="I176" s="14">
        <v>0</v>
      </c>
      <c r="J176" s="12">
        <f>F176*(G176+ (G176= 0))*(H176+ (H176= 0))*(I176+ (I176= 0))</f>
        <v>5.76</v>
      </c>
      <c r="K176" s="10"/>
      <c r="L176" s="10"/>
      <c r="M176" s="10"/>
    </row>
    <row r="177" spans="1:13" x14ac:dyDescent="0.35">
      <c r="A177" s="10"/>
      <c r="B177" s="10"/>
      <c r="C177" s="10"/>
      <c r="D177" s="13"/>
      <c r="E177" s="11" t="s">
        <v>28</v>
      </c>
      <c r="F177" s="10">
        <v>1</v>
      </c>
      <c r="G177" s="14">
        <v>5.76</v>
      </c>
      <c r="H177" s="14">
        <v>0</v>
      </c>
      <c r="I177" s="14">
        <v>0</v>
      </c>
      <c r="J177" s="12">
        <f>F177*(G177+ (G177= 0))*(H177+ (H177= 0))*(I177+ (I177= 0))</f>
        <v>5.76</v>
      </c>
      <c r="K177" s="10"/>
      <c r="L177" s="10"/>
      <c r="M177" s="10"/>
    </row>
    <row r="178" spans="1:13" x14ac:dyDescent="0.35">
      <c r="A178" s="10"/>
      <c r="B178" s="10"/>
      <c r="C178" s="10"/>
      <c r="D178" s="13"/>
      <c r="E178" s="10"/>
      <c r="F178" s="10"/>
      <c r="G178" s="10"/>
      <c r="H178" s="10"/>
      <c r="I178" s="10"/>
      <c r="J178" s="15" t="s">
        <v>134</v>
      </c>
      <c r="K178" s="9">
        <f>SUM(J174:J177)</f>
        <v>20.72</v>
      </c>
      <c r="L178" s="14">
        <v>0</v>
      </c>
      <c r="M178" s="9">
        <f>ROUND(L178*K178,2)</f>
        <v>0</v>
      </c>
    </row>
    <row r="179" spans="1:13" ht="1.1499999999999999" customHeight="1" x14ac:dyDescent="0.35">
      <c r="A179" s="16"/>
      <c r="B179" s="16"/>
      <c r="C179" s="16"/>
      <c r="D179" s="24"/>
      <c r="E179" s="16"/>
      <c r="F179" s="16"/>
      <c r="G179" s="16"/>
      <c r="H179" s="16"/>
      <c r="I179" s="16"/>
      <c r="J179" s="16"/>
      <c r="K179" s="16"/>
      <c r="L179" s="16"/>
      <c r="M179" s="16"/>
    </row>
    <row r="180" spans="1:13" x14ac:dyDescent="0.35">
      <c r="A180" s="11" t="s">
        <v>135</v>
      </c>
      <c r="B180" s="11" t="s">
        <v>19</v>
      </c>
      <c r="C180" s="11" t="s">
        <v>126</v>
      </c>
      <c r="D180" s="143" t="s">
        <v>136</v>
      </c>
      <c r="E180" s="10"/>
      <c r="F180" s="10"/>
      <c r="G180" s="10"/>
      <c r="H180" s="10"/>
      <c r="I180" s="10"/>
      <c r="J180" s="10"/>
      <c r="K180" s="12">
        <f>K183</f>
        <v>1</v>
      </c>
      <c r="L180" s="12">
        <f>L183</f>
        <v>0</v>
      </c>
      <c r="M180" s="12">
        <f>M183</f>
        <v>0</v>
      </c>
    </row>
    <row r="181" spans="1:13" ht="52.5" x14ac:dyDescent="0.35">
      <c r="A181" s="10"/>
      <c r="B181" s="10"/>
      <c r="C181" s="10"/>
      <c r="D181" s="13" t="s">
        <v>137</v>
      </c>
      <c r="E181" s="10"/>
      <c r="F181" s="10"/>
      <c r="G181" s="10"/>
      <c r="H181" s="10"/>
      <c r="I181" s="10"/>
      <c r="J181" s="10"/>
      <c r="K181" s="10"/>
      <c r="L181" s="10"/>
      <c r="M181" s="10"/>
    </row>
    <row r="182" spans="1:13" x14ac:dyDescent="0.35">
      <c r="A182" s="10"/>
      <c r="B182" s="10"/>
      <c r="C182" s="10"/>
      <c r="D182" s="13"/>
      <c r="E182" s="11" t="s">
        <v>123</v>
      </c>
      <c r="F182" s="10">
        <v>1</v>
      </c>
      <c r="G182" s="14">
        <v>0</v>
      </c>
      <c r="H182" s="14">
        <v>0</v>
      </c>
      <c r="I182" s="14">
        <v>0</v>
      </c>
      <c r="J182" s="12">
        <f>F182*(G182+ (G182= 0))*(H182+ (H182= 0))*(I182+ (I182= 0))</f>
        <v>1</v>
      </c>
      <c r="K182" s="10"/>
      <c r="L182" s="10"/>
      <c r="M182" s="10"/>
    </row>
    <row r="183" spans="1:13" x14ac:dyDescent="0.35">
      <c r="A183" s="10"/>
      <c r="B183" s="10"/>
      <c r="C183" s="10"/>
      <c r="D183" s="13"/>
      <c r="E183" s="10"/>
      <c r="F183" s="10"/>
      <c r="G183" s="10"/>
      <c r="H183" s="10"/>
      <c r="I183" s="10"/>
      <c r="J183" s="15" t="s">
        <v>138</v>
      </c>
      <c r="K183" s="9">
        <f>SUM(J182:J182)</f>
        <v>1</v>
      </c>
      <c r="L183" s="14">
        <v>0</v>
      </c>
      <c r="M183" s="9">
        <f>ROUND(L183*K183,2)</f>
        <v>0</v>
      </c>
    </row>
    <row r="184" spans="1:13" ht="1.1499999999999999" customHeight="1" x14ac:dyDescent="0.35">
      <c r="A184" s="16"/>
      <c r="B184" s="16"/>
      <c r="C184" s="16"/>
      <c r="D184" s="24"/>
      <c r="E184" s="16"/>
      <c r="F184" s="16"/>
      <c r="G184" s="16"/>
      <c r="H184" s="16"/>
      <c r="I184" s="16"/>
      <c r="J184" s="16"/>
      <c r="K184" s="16"/>
      <c r="L184" s="16"/>
      <c r="M184" s="16"/>
    </row>
    <row r="185" spans="1:13" x14ac:dyDescent="0.35">
      <c r="A185" s="11" t="s">
        <v>139</v>
      </c>
      <c r="B185" s="11" t="s">
        <v>19</v>
      </c>
      <c r="C185" s="11" t="s">
        <v>20</v>
      </c>
      <c r="D185" s="23" t="s">
        <v>140</v>
      </c>
      <c r="E185" s="10"/>
      <c r="F185" s="10"/>
      <c r="G185" s="10"/>
      <c r="H185" s="10"/>
      <c r="I185" s="10"/>
      <c r="J185" s="10"/>
      <c r="K185" s="12">
        <f>K192</f>
        <v>249.07999999999998</v>
      </c>
      <c r="L185" s="12">
        <f>L192</f>
        <v>0</v>
      </c>
      <c r="M185" s="12">
        <f>M192</f>
        <v>0</v>
      </c>
    </row>
    <row r="186" spans="1:13" ht="63" x14ac:dyDescent="0.35">
      <c r="A186" s="10"/>
      <c r="B186" s="10"/>
      <c r="C186" s="10"/>
      <c r="D186" s="13" t="s">
        <v>141</v>
      </c>
      <c r="E186" s="10"/>
      <c r="F186" s="10"/>
      <c r="G186" s="10"/>
      <c r="H186" s="10"/>
      <c r="I186" s="10"/>
      <c r="J186" s="10"/>
      <c r="K186" s="10"/>
      <c r="L186" s="10"/>
      <c r="M186" s="10"/>
    </row>
    <row r="187" spans="1:13" x14ac:dyDescent="0.35">
      <c r="A187" s="10"/>
      <c r="B187" s="10"/>
      <c r="C187" s="10"/>
      <c r="D187" s="13"/>
      <c r="E187" s="11" t="s">
        <v>24</v>
      </c>
      <c r="F187" s="10">
        <v>1</v>
      </c>
      <c r="G187" s="14">
        <v>6.95</v>
      </c>
      <c r="H187" s="14">
        <v>0</v>
      </c>
      <c r="I187" s="14">
        <v>2.5</v>
      </c>
      <c r="J187" s="12">
        <f>F187*(G187+ (G187= 0))*(H187+ (H187= 0))*(I187+ (I187= 0))</f>
        <v>17.375</v>
      </c>
      <c r="K187" s="10"/>
      <c r="L187" s="10"/>
      <c r="M187" s="10"/>
    </row>
    <row r="188" spans="1:13" x14ac:dyDescent="0.35">
      <c r="A188" s="10"/>
      <c r="B188" s="10"/>
      <c r="C188" s="10"/>
      <c r="D188" s="13"/>
      <c r="E188" s="11" t="s">
        <v>25</v>
      </c>
      <c r="F188" s="10">
        <v>1</v>
      </c>
      <c r="G188" s="14">
        <v>30.15</v>
      </c>
      <c r="H188" s="14">
        <v>0</v>
      </c>
      <c r="I188" s="14">
        <v>2.2000000000000002</v>
      </c>
      <c r="J188" s="12">
        <f>F188*(G188+ (G188= 0))*(H188+ (H188= 0))*(I188+ (I188= 0))</f>
        <v>66.33</v>
      </c>
      <c r="K188" s="10"/>
      <c r="L188" s="10"/>
      <c r="M188" s="10"/>
    </row>
    <row r="189" spans="1:13" x14ac:dyDescent="0.35">
      <c r="A189" s="10"/>
      <c r="B189" s="10"/>
      <c r="C189" s="10"/>
      <c r="D189" s="13"/>
      <c r="E189" s="11" t="s">
        <v>26</v>
      </c>
      <c r="F189" s="10">
        <v>1</v>
      </c>
      <c r="G189" s="14">
        <v>28.8</v>
      </c>
      <c r="H189" s="14">
        <v>0</v>
      </c>
      <c r="I189" s="14">
        <v>2.5</v>
      </c>
      <c r="J189" s="12">
        <f>F189*(G189+ (G189= 0))*(H189+ (H189= 0))*(I189+ (I189= 0))</f>
        <v>72</v>
      </c>
      <c r="K189" s="10"/>
      <c r="L189" s="10"/>
      <c r="M189" s="10"/>
    </row>
    <row r="190" spans="1:13" x14ac:dyDescent="0.35">
      <c r="A190" s="10"/>
      <c r="B190" s="10"/>
      <c r="C190" s="10"/>
      <c r="D190" s="13"/>
      <c r="E190" s="11" t="s">
        <v>27</v>
      </c>
      <c r="F190" s="10">
        <v>1</v>
      </c>
      <c r="G190" s="14">
        <v>8.9600000000000009</v>
      </c>
      <c r="H190" s="14">
        <v>0</v>
      </c>
      <c r="I190" s="14">
        <v>2.5</v>
      </c>
      <c r="J190" s="12">
        <f>F190*(G190+ (G190= 0))*(H190+ (H190= 0))*(I190+ (I190= 0))</f>
        <v>22.400000000000002</v>
      </c>
      <c r="K190" s="10"/>
      <c r="L190" s="10"/>
      <c r="M190" s="10"/>
    </row>
    <row r="191" spans="1:13" x14ac:dyDescent="0.35">
      <c r="A191" s="10"/>
      <c r="B191" s="10"/>
      <c r="C191" s="10"/>
      <c r="D191" s="13"/>
      <c r="E191" s="11" t="s">
        <v>28</v>
      </c>
      <c r="F191" s="10">
        <v>1</v>
      </c>
      <c r="G191" s="14">
        <v>28.39</v>
      </c>
      <c r="H191" s="14">
        <v>0</v>
      </c>
      <c r="I191" s="14">
        <v>2.5</v>
      </c>
      <c r="J191" s="12">
        <f>F191*(G191+ (G191= 0))*(H191+ (H191= 0))*(I191+ (I191= 0))</f>
        <v>70.974999999999994</v>
      </c>
      <c r="K191" s="10"/>
      <c r="L191" s="10"/>
      <c r="M191" s="10"/>
    </row>
    <row r="192" spans="1:13" x14ac:dyDescent="0.35">
      <c r="A192" s="10"/>
      <c r="B192" s="10"/>
      <c r="C192" s="10"/>
      <c r="D192" s="13"/>
      <c r="E192" s="10"/>
      <c r="F192" s="10"/>
      <c r="G192" s="10"/>
      <c r="H192" s="10"/>
      <c r="I192" s="10"/>
      <c r="J192" s="15" t="s">
        <v>142</v>
      </c>
      <c r="K192" s="9">
        <f>SUM(J187:J191)</f>
        <v>249.07999999999998</v>
      </c>
      <c r="L192" s="14">
        <v>0</v>
      </c>
      <c r="M192" s="9">
        <f>ROUND(L192*K192,2)</f>
        <v>0</v>
      </c>
    </row>
    <row r="193" spans="1:13" ht="1.1499999999999999" customHeight="1" x14ac:dyDescent="0.35">
      <c r="A193" s="16"/>
      <c r="B193" s="16"/>
      <c r="C193" s="16"/>
      <c r="D193" s="24"/>
      <c r="E193" s="16"/>
      <c r="F193" s="16"/>
      <c r="G193" s="16"/>
      <c r="H193" s="16"/>
      <c r="I193" s="16"/>
      <c r="J193" s="16"/>
      <c r="K193" s="16"/>
      <c r="L193" s="16"/>
      <c r="M193" s="16"/>
    </row>
    <row r="194" spans="1:13" x14ac:dyDescent="0.35">
      <c r="A194" s="11" t="s">
        <v>143</v>
      </c>
      <c r="B194" s="11" t="s">
        <v>19</v>
      </c>
      <c r="C194" s="11" t="s">
        <v>126</v>
      </c>
      <c r="D194" s="143" t="s">
        <v>144</v>
      </c>
      <c r="E194" s="10"/>
      <c r="F194" s="10"/>
      <c r="G194" s="10"/>
      <c r="H194" s="10"/>
      <c r="I194" s="10"/>
      <c r="J194" s="10"/>
      <c r="K194" s="12">
        <f>K198</f>
        <v>2</v>
      </c>
      <c r="L194" s="12">
        <f>L198</f>
        <v>0</v>
      </c>
      <c r="M194" s="12">
        <f>M198</f>
        <v>0</v>
      </c>
    </row>
    <row r="195" spans="1:13" ht="63" x14ac:dyDescent="0.35">
      <c r="A195" s="10"/>
      <c r="B195" s="10"/>
      <c r="C195" s="10"/>
      <c r="D195" s="13" t="s">
        <v>145</v>
      </c>
      <c r="E195" s="10"/>
      <c r="F195" s="10"/>
      <c r="G195" s="10"/>
      <c r="H195" s="10"/>
      <c r="I195" s="10"/>
      <c r="J195" s="10"/>
      <c r="K195" s="10"/>
      <c r="L195" s="10"/>
      <c r="M195" s="10"/>
    </row>
    <row r="196" spans="1:13" x14ac:dyDescent="0.35">
      <c r="A196" s="10"/>
      <c r="B196" s="10"/>
      <c r="C196" s="10"/>
      <c r="D196" s="13"/>
      <c r="E196" s="11" t="s">
        <v>24</v>
      </c>
      <c r="F196" s="10">
        <v>1</v>
      </c>
      <c r="G196" s="14">
        <v>0</v>
      </c>
      <c r="H196" s="14">
        <v>0</v>
      </c>
      <c r="I196" s="14">
        <v>0</v>
      </c>
      <c r="J196" s="12">
        <f>F196*(G196+ (G196= 0))*(H196+ (H196= 0))*(I196+ (I196= 0))</f>
        <v>1</v>
      </c>
      <c r="K196" s="10"/>
      <c r="L196" s="10"/>
      <c r="M196" s="10"/>
    </row>
    <row r="197" spans="1:13" x14ac:dyDescent="0.35">
      <c r="A197" s="10"/>
      <c r="B197" s="10"/>
      <c r="C197" s="10"/>
      <c r="D197" s="13"/>
      <c r="E197" s="11" t="s">
        <v>25</v>
      </c>
      <c r="F197" s="10">
        <v>1</v>
      </c>
      <c r="G197" s="14">
        <v>0</v>
      </c>
      <c r="H197" s="14">
        <v>0</v>
      </c>
      <c r="I197" s="14">
        <v>0</v>
      </c>
      <c r="J197" s="12">
        <f>F197*(G197+ (G197= 0))*(H197+ (H197= 0))*(I197+ (I197= 0))</f>
        <v>1</v>
      </c>
      <c r="K197" s="10"/>
      <c r="L197" s="10"/>
      <c r="M197" s="10"/>
    </row>
    <row r="198" spans="1:13" x14ac:dyDescent="0.35">
      <c r="A198" s="10"/>
      <c r="B198" s="10"/>
      <c r="C198" s="10"/>
      <c r="D198" s="13"/>
      <c r="E198" s="10"/>
      <c r="F198" s="10"/>
      <c r="G198" s="10"/>
      <c r="H198" s="10"/>
      <c r="I198" s="10"/>
      <c r="J198" s="15" t="s">
        <v>146</v>
      </c>
      <c r="K198" s="9">
        <f>SUM(J196:J197)</f>
        <v>2</v>
      </c>
      <c r="L198" s="14">
        <v>0</v>
      </c>
      <c r="M198" s="9">
        <f>ROUND(L198*K198,2)</f>
        <v>0</v>
      </c>
    </row>
    <row r="199" spans="1:13" ht="1.1499999999999999" customHeight="1" x14ac:dyDescent="0.35">
      <c r="A199" s="16"/>
      <c r="B199" s="16"/>
      <c r="C199" s="16"/>
      <c r="D199" s="24"/>
      <c r="E199" s="16"/>
      <c r="F199" s="16"/>
      <c r="G199" s="16"/>
      <c r="H199" s="16"/>
      <c r="I199" s="16"/>
      <c r="J199" s="16"/>
      <c r="K199" s="16"/>
      <c r="L199" s="16"/>
      <c r="M199" s="16"/>
    </row>
    <row r="200" spans="1:13" x14ac:dyDescent="0.35">
      <c r="A200" s="11" t="s">
        <v>147</v>
      </c>
      <c r="B200" s="11" t="s">
        <v>19</v>
      </c>
      <c r="C200" s="11" t="s">
        <v>20</v>
      </c>
      <c r="D200" s="23" t="s">
        <v>148</v>
      </c>
      <c r="E200" s="10"/>
      <c r="F200" s="10"/>
      <c r="G200" s="10"/>
      <c r="H200" s="10"/>
      <c r="I200" s="10"/>
      <c r="J200" s="10"/>
      <c r="K200" s="12">
        <f>K203</f>
        <v>8.2319999999999993</v>
      </c>
      <c r="L200" s="12">
        <f>L203</f>
        <v>0</v>
      </c>
      <c r="M200" s="12">
        <f>M203</f>
        <v>0</v>
      </c>
    </row>
    <row r="201" spans="1:13" ht="63" x14ac:dyDescent="0.35">
      <c r="A201" s="10"/>
      <c r="B201" s="10"/>
      <c r="C201" s="10"/>
      <c r="D201" s="13" t="s">
        <v>149</v>
      </c>
      <c r="E201" s="10"/>
      <c r="F201" s="10"/>
      <c r="G201" s="10"/>
      <c r="H201" s="10"/>
      <c r="I201" s="10"/>
      <c r="J201" s="10"/>
      <c r="K201" s="10"/>
      <c r="L201" s="10"/>
      <c r="M201" s="10"/>
    </row>
    <row r="202" spans="1:13" x14ac:dyDescent="0.35">
      <c r="A202" s="10"/>
      <c r="B202" s="10"/>
      <c r="C202" s="10"/>
      <c r="D202" s="13"/>
      <c r="E202" s="11" t="s">
        <v>24</v>
      </c>
      <c r="F202" s="10">
        <v>1</v>
      </c>
      <c r="G202" s="14">
        <v>6.86</v>
      </c>
      <c r="H202" s="14">
        <v>1.2</v>
      </c>
      <c r="I202" s="14">
        <v>0</v>
      </c>
      <c r="J202" s="12">
        <f>F202*(G202+ (G202= 0))*(H202+ (H202= 0))*(I202+ (I202= 0))</f>
        <v>8.2319999999999993</v>
      </c>
      <c r="K202" s="10"/>
      <c r="L202" s="10"/>
      <c r="M202" s="10"/>
    </row>
    <row r="203" spans="1:13" x14ac:dyDescent="0.35">
      <c r="A203" s="10"/>
      <c r="B203" s="10"/>
      <c r="C203" s="10"/>
      <c r="D203" s="13"/>
      <c r="E203" s="10"/>
      <c r="F203" s="10"/>
      <c r="G203" s="10"/>
      <c r="H203" s="10"/>
      <c r="I203" s="10"/>
      <c r="J203" s="15" t="s">
        <v>150</v>
      </c>
      <c r="K203" s="9">
        <f>SUM(J202:J202)</f>
        <v>8.2319999999999993</v>
      </c>
      <c r="L203" s="14">
        <v>0</v>
      </c>
      <c r="M203" s="9">
        <f>ROUND(L203*K203,2)</f>
        <v>0</v>
      </c>
    </row>
    <row r="204" spans="1:13" ht="1.1499999999999999" customHeight="1" x14ac:dyDescent="0.35">
      <c r="A204" s="16"/>
      <c r="B204" s="16"/>
      <c r="C204" s="16"/>
      <c r="D204" s="24"/>
      <c r="E204" s="16"/>
      <c r="F204" s="16"/>
      <c r="G204" s="16"/>
      <c r="H204" s="16"/>
      <c r="I204" s="16"/>
      <c r="J204" s="16"/>
      <c r="K204" s="16"/>
      <c r="L204" s="16"/>
      <c r="M204" s="16"/>
    </row>
    <row r="205" spans="1:13" x14ac:dyDescent="0.35">
      <c r="A205" s="11" t="s">
        <v>151</v>
      </c>
      <c r="B205" s="11" t="s">
        <v>19</v>
      </c>
      <c r="C205" s="11" t="s">
        <v>20</v>
      </c>
      <c r="D205" s="23" t="s">
        <v>1584</v>
      </c>
      <c r="E205" s="10"/>
      <c r="F205" s="10"/>
      <c r="G205" s="10"/>
      <c r="H205" s="10"/>
      <c r="I205" s="10"/>
      <c r="J205" s="10"/>
      <c r="K205" s="12">
        <f>K208</f>
        <v>7.1551999999999998</v>
      </c>
      <c r="L205" s="12">
        <f>L208</f>
        <v>0</v>
      </c>
      <c r="M205" s="12">
        <f>M208</f>
        <v>0</v>
      </c>
    </row>
    <row r="206" spans="1:13" ht="42" x14ac:dyDescent="0.35">
      <c r="A206" s="10"/>
      <c r="B206" s="10"/>
      <c r="C206" s="10"/>
      <c r="D206" s="13" t="s">
        <v>1585</v>
      </c>
      <c r="E206" s="10"/>
      <c r="F206" s="10"/>
      <c r="G206" s="10"/>
      <c r="H206" s="10"/>
      <c r="I206" s="10"/>
      <c r="J206" s="10"/>
      <c r="K206" s="10"/>
      <c r="L206" s="10"/>
      <c r="M206" s="10"/>
    </row>
    <row r="207" spans="1:13" x14ac:dyDescent="0.35">
      <c r="A207" s="10"/>
      <c r="B207" s="10"/>
      <c r="C207" s="10"/>
      <c r="D207" s="13"/>
      <c r="E207" s="11" t="s">
        <v>152</v>
      </c>
      <c r="F207" s="10">
        <v>1</v>
      </c>
      <c r="G207" s="14">
        <v>44.72</v>
      </c>
      <c r="H207" s="14">
        <v>0.16</v>
      </c>
      <c r="I207" s="14">
        <v>0</v>
      </c>
      <c r="J207" s="12">
        <f>F207*(G207+ (G207= 0))*(H207+ (H207= 0))*(I207+ (I207= 0))</f>
        <v>7.1551999999999998</v>
      </c>
      <c r="K207" s="10"/>
      <c r="L207" s="10"/>
      <c r="M207" s="10"/>
    </row>
    <row r="208" spans="1:13" x14ac:dyDescent="0.35">
      <c r="A208" s="10"/>
      <c r="B208" s="10"/>
      <c r="C208" s="10"/>
      <c r="D208" s="13"/>
      <c r="E208" s="10"/>
      <c r="F208" s="10"/>
      <c r="G208" s="10"/>
      <c r="H208" s="10"/>
      <c r="I208" s="10"/>
      <c r="J208" s="15" t="s">
        <v>153</v>
      </c>
      <c r="K208" s="9">
        <f>SUM(J207:J207)</f>
        <v>7.1551999999999998</v>
      </c>
      <c r="L208" s="14">
        <v>0</v>
      </c>
      <c r="M208" s="9">
        <f>ROUND(L208*K208,2)</f>
        <v>0</v>
      </c>
    </row>
    <row r="209" spans="1:13" ht="1.1499999999999999" customHeight="1" x14ac:dyDescent="0.35">
      <c r="A209" s="16"/>
      <c r="B209" s="16"/>
      <c r="C209" s="16"/>
      <c r="D209" s="24"/>
      <c r="E209" s="16"/>
      <c r="F209" s="16"/>
      <c r="G209" s="16"/>
      <c r="H209" s="16"/>
      <c r="I209" s="16"/>
      <c r="J209" s="16"/>
      <c r="K209" s="16"/>
      <c r="L209" s="16"/>
      <c r="M209" s="16"/>
    </row>
    <row r="210" spans="1:13" x14ac:dyDescent="0.35">
      <c r="A210" s="11" t="s">
        <v>154</v>
      </c>
      <c r="B210" s="11" t="s">
        <v>19</v>
      </c>
      <c r="C210" s="11" t="s">
        <v>20</v>
      </c>
      <c r="D210" s="23" t="s">
        <v>155</v>
      </c>
      <c r="E210" s="10"/>
      <c r="F210" s="10"/>
      <c r="G210" s="10"/>
      <c r="H210" s="10"/>
      <c r="I210" s="10"/>
      <c r="J210" s="10"/>
      <c r="K210" s="12">
        <f>K213</f>
        <v>201.53349999999998</v>
      </c>
      <c r="L210" s="12">
        <f>L213</f>
        <v>0</v>
      </c>
      <c r="M210" s="12">
        <f>M213</f>
        <v>0</v>
      </c>
    </row>
    <row r="211" spans="1:13" ht="73.5" x14ac:dyDescent="0.35">
      <c r="A211" s="10"/>
      <c r="B211" s="10"/>
      <c r="C211" s="10"/>
      <c r="D211" s="13" t="s">
        <v>156</v>
      </c>
      <c r="E211" s="10"/>
      <c r="F211" s="10"/>
      <c r="G211" s="10"/>
      <c r="H211" s="10"/>
      <c r="I211" s="10"/>
      <c r="J211" s="10"/>
      <c r="K211" s="10"/>
      <c r="L211" s="10"/>
      <c r="M211" s="10"/>
    </row>
    <row r="212" spans="1:13" x14ac:dyDescent="0.35">
      <c r="A212" s="10"/>
      <c r="B212" s="10"/>
      <c r="C212" s="10"/>
      <c r="D212" s="13"/>
      <c r="E212" s="11" t="s">
        <v>157</v>
      </c>
      <c r="F212" s="10">
        <v>1</v>
      </c>
      <c r="G212" s="14">
        <v>40.549999999999997</v>
      </c>
      <c r="H212" s="14">
        <v>0</v>
      </c>
      <c r="I212" s="14">
        <v>4.97</v>
      </c>
      <c r="J212" s="12">
        <f>F212*(G212+ (G212= 0))*(H212+ (H212= 0))*(I212+ (I212= 0))</f>
        <v>201.53349999999998</v>
      </c>
      <c r="K212" s="10"/>
      <c r="L212" s="10"/>
      <c r="M212" s="10"/>
    </row>
    <row r="213" spans="1:13" x14ac:dyDescent="0.35">
      <c r="A213" s="10"/>
      <c r="B213" s="10"/>
      <c r="C213" s="10"/>
      <c r="D213" s="13"/>
      <c r="E213" s="10"/>
      <c r="F213" s="10"/>
      <c r="G213" s="10"/>
      <c r="H213" s="10"/>
      <c r="I213" s="10"/>
      <c r="J213" s="15" t="s">
        <v>158</v>
      </c>
      <c r="K213" s="9">
        <f>SUM(J212:J212)</f>
        <v>201.53349999999998</v>
      </c>
      <c r="L213" s="14">
        <v>0</v>
      </c>
      <c r="M213" s="9">
        <f>ROUND(L213*K213,2)</f>
        <v>0</v>
      </c>
    </row>
    <row r="214" spans="1:13" ht="1.1499999999999999" customHeight="1" x14ac:dyDescent="0.35">
      <c r="A214" s="16"/>
      <c r="B214" s="16"/>
      <c r="C214" s="16"/>
      <c r="D214" s="24"/>
      <c r="E214" s="16"/>
      <c r="F214" s="16"/>
      <c r="G214" s="16"/>
      <c r="H214" s="16"/>
      <c r="I214" s="16"/>
      <c r="J214" s="16"/>
      <c r="K214" s="16"/>
      <c r="L214" s="16"/>
      <c r="M214" s="16"/>
    </row>
    <row r="215" spans="1:13" x14ac:dyDescent="0.35">
      <c r="A215" s="11" t="s">
        <v>159</v>
      </c>
      <c r="B215" s="11" t="s">
        <v>19</v>
      </c>
      <c r="C215" s="11" t="s">
        <v>20</v>
      </c>
      <c r="D215" s="23" t="s">
        <v>1586</v>
      </c>
      <c r="E215" s="10"/>
      <c r="F215" s="10"/>
      <c r="G215" s="10"/>
      <c r="H215" s="10"/>
      <c r="I215" s="10"/>
      <c r="J215" s="10"/>
      <c r="K215" s="12">
        <f>K218</f>
        <v>6.4</v>
      </c>
      <c r="L215" s="12">
        <f>L218</f>
        <v>0</v>
      </c>
      <c r="M215" s="12">
        <f>M218</f>
        <v>0</v>
      </c>
    </row>
    <row r="216" spans="1:13" ht="42" x14ac:dyDescent="0.35">
      <c r="A216" s="10"/>
      <c r="B216" s="10"/>
      <c r="C216" s="10"/>
      <c r="D216" s="13" t="s">
        <v>160</v>
      </c>
      <c r="E216" s="10"/>
      <c r="F216" s="10"/>
      <c r="G216" s="10"/>
      <c r="H216" s="10"/>
      <c r="I216" s="10"/>
      <c r="J216" s="10"/>
      <c r="K216" s="10"/>
      <c r="L216" s="10"/>
      <c r="M216" s="10"/>
    </row>
    <row r="217" spans="1:13" x14ac:dyDescent="0.35">
      <c r="A217" s="10"/>
      <c r="B217" s="10"/>
      <c r="C217" s="10"/>
      <c r="D217" s="13"/>
      <c r="E217" s="11" t="s">
        <v>24</v>
      </c>
      <c r="F217" s="10">
        <v>10</v>
      </c>
      <c r="G217" s="14">
        <v>0</v>
      </c>
      <c r="H217" s="14">
        <v>0.64</v>
      </c>
      <c r="I217" s="14">
        <v>0</v>
      </c>
      <c r="J217" s="12">
        <f>F217*(G217+ (G217= 0))*(H217+ (H217= 0))*(I217+ (I217= 0))</f>
        <v>6.4</v>
      </c>
      <c r="K217" s="10"/>
      <c r="L217" s="10"/>
      <c r="M217" s="10"/>
    </row>
    <row r="218" spans="1:13" x14ac:dyDescent="0.35">
      <c r="A218" s="10"/>
      <c r="B218" s="10"/>
      <c r="C218" s="10"/>
      <c r="D218" s="13"/>
      <c r="E218" s="10"/>
      <c r="F218" s="10"/>
      <c r="G218" s="10"/>
      <c r="H218" s="10"/>
      <c r="I218" s="10"/>
      <c r="J218" s="15" t="s">
        <v>161</v>
      </c>
      <c r="K218" s="9">
        <f>SUM(J217:J217)</f>
        <v>6.4</v>
      </c>
      <c r="L218" s="14">
        <v>0</v>
      </c>
      <c r="M218" s="9">
        <f>ROUND(L218*K218,2)</f>
        <v>0</v>
      </c>
    </row>
    <row r="219" spans="1:13" ht="1.1499999999999999" customHeight="1" x14ac:dyDescent="0.35">
      <c r="A219" s="16"/>
      <c r="B219" s="16"/>
      <c r="C219" s="16"/>
      <c r="D219" s="24"/>
      <c r="E219" s="16"/>
      <c r="F219" s="16"/>
      <c r="G219" s="16"/>
      <c r="H219" s="16"/>
      <c r="I219" s="16"/>
      <c r="J219" s="16"/>
      <c r="K219" s="16"/>
      <c r="L219" s="16"/>
      <c r="M219" s="16"/>
    </row>
    <row r="220" spans="1:13" x14ac:dyDescent="0.35">
      <c r="A220" s="11" t="s">
        <v>162</v>
      </c>
      <c r="B220" s="11" t="s">
        <v>19</v>
      </c>
      <c r="C220" s="11" t="s">
        <v>20</v>
      </c>
      <c r="D220" s="23" t="s">
        <v>163</v>
      </c>
      <c r="E220" s="10"/>
      <c r="F220" s="10"/>
      <c r="G220" s="10"/>
      <c r="H220" s="10"/>
      <c r="I220" s="10"/>
      <c r="J220" s="10"/>
      <c r="K220" s="12">
        <f>K225</f>
        <v>49.096999999999994</v>
      </c>
      <c r="L220" s="12">
        <f>L225</f>
        <v>0</v>
      </c>
      <c r="M220" s="12">
        <f>M225</f>
        <v>0</v>
      </c>
    </row>
    <row r="221" spans="1:13" ht="63" x14ac:dyDescent="0.35">
      <c r="A221" s="10"/>
      <c r="B221" s="10"/>
      <c r="C221" s="10"/>
      <c r="D221" s="13" t="s">
        <v>164</v>
      </c>
      <c r="E221" s="10"/>
      <c r="F221" s="10"/>
      <c r="G221" s="10"/>
      <c r="H221" s="10"/>
      <c r="I221" s="10"/>
      <c r="J221" s="10"/>
      <c r="K221" s="10"/>
      <c r="L221" s="10"/>
      <c r="M221" s="10"/>
    </row>
    <row r="222" spans="1:13" x14ac:dyDescent="0.35">
      <c r="A222" s="10"/>
      <c r="B222" s="10"/>
      <c r="C222" s="10"/>
      <c r="D222" s="13"/>
      <c r="E222" s="11" t="s">
        <v>26</v>
      </c>
      <c r="F222" s="10">
        <v>1</v>
      </c>
      <c r="G222" s="14">
        <v>6.37</v>
      </c>
      <c r="H222" s="14">
        <v>0</v>
      </c>
      <c r="I222" s="14">
        <v>2.9</v>
      </c>
      <c r="J222" s="12">
        <f>F222*(G222+ (G222= 0))*(H222+ (H222= 0))*(I222+ (I222= 0))</f>
        <v>18.472999999999999</v>
      </c>
      <c r="K222" s="10"/>
      <c r="L222" s="10"/>
      <c r="M222" s="10"/>
    </row>
    <row r="223" spans="1:13" x14ac:dyDescent="0.35">
      <c r="A223" s="10"/>
      <c r="B223" s="10"/>
      <c r="C223" s="10"/>
      <c r="D223" s="13"/>
      <c r="E223" s="11" t="s">
        <v>27</v>
      </c>
      <c r="F223" s="10">
        <v>1</v>
      </c>
      <c r="G223" s="14">
        <v>5.28</v>
      </c>
      <c r="H223" s="14">
        <v>0</v>
      </c>
      <c r="I223" s="14">
        <v>2.9</v>
      </c>
      <c r="J223" s="12">
        <f>F223*(G223+ (G223= 0))*(H223+ (H223= 0))*(I223+ (I223= 0))</f>
        <v>15.311999999999999</v>
      </c>
      <c r="K223" s="10"/>
      <c r="L223" s="10"/>
      <c r="M223" s="10"/>
    </row>
    <row r="224" spans="1:13" x14ac:dyDescent="0.35">
      <c r="A224" s="10"/>
      <c r="B224" s="10"/>
      <c r="C224" s="10"/>
      <c r="D224" s="13"/>
      <c r="E224" s="11" t="s">
        <v>28</v>
      </c>
      <c r="F224" s="10">
        <v>1</v>
      </c>
      <c r="G224" s="14">
        <v>5.28</v>
      </c>
      <c r="H224" s="14">
        <v>0</v>
      </c>
      <c r="I224" s="14">
        <v>2.9</v>
      </c>
      <c r="J224" s="12">
        <f>F224*(G224+ (G224= 0))*(H224+ (H224= 0))*(I224+ (I224= 0))</f>
        <v>15.311999999999999</v>
      </c>
      <c r="K224" s="10"/>
      <c r="L224" s="10"/>
      <c r="M224" s="10"/>
    </row>
    <row r="225" spans="1:13" x14ac:dyDescent="0.35">
      <c r="A225" s="10"/>
      <c r="B225" s="10"/>
      <c r="C225" s="10"/>
      <c r="D225" s="13"/>
      <c r="E225" s="10"/>
      <c r="F225" s="10"/>
      <c r="G225" s="10"/>
      <c r="H225" s="10"/>
      <c r="I225" s="10"/>
      <c r="J225" s="15" t="s">
        <v>165</v>
      </c>
      <c r="K225" s="9">
        <f>SUM(J222:J224)</f>
        <v>49.096999999999994</v>
      </c>
      <c r="L225" s="14">
        <v>0</v>
      </c>
      <c r="M225" s="9">
        <f>ROUND(L225*K225,2)</f>
        <v>0</v>
      </c>
    </row>
    <row r="226" spans="1:13" ht="1.1499999999999999" customHeight="1" x14ac:dyDescent="0.35">
      <c r="A226" s="16"/>
      <c r="B226" s="16"/>
      <c r="C226" s="16"/>
      <c r="D226" s="24"/>
      <c r="E226" s="16"/>
      <c r="F226" s="16"/>
      <c r="G226" s="16"/>
      <c r="H226" s="16"/>
      <c r="I226" s="16"/>
      <c r="J226" s="16"/>
      <c r="K226" s="16"/>
      <c r="L226" s="16"/>
      <c r="M226" s="16"/>
    </row>
    <row r="227" spans="1:13" x14ac:dyDescent="0.35">
      <c r="A227" s="11" t="s">
        <v>166</v>
      </c>
      <c r="B227" s="11" t="s">
        <v>19</v>
      </c>
      <c r="C227" s="11" t="s">
        <v>20</v>
      </c>
      <c r="D227" s="23" t="s">
        <v>167</v>
      </c>
      <c r="E227" s="10"/>
      <c r="F227" s="10"/>
      <c r="G227" s="10"/>
      <c r="H227" s="10"/>
      <c r="I227" s="10"/>
      <c r="J227" s="10"/>
      <c r="K227" s="12">
        <f>K232</f>
        <v>30.300000000000004</v>
      </c>
      <c r="L227" s="12">
        <f>L232</f>
        <v>0</v>
      </c>
      <c r="M227" s="12">
        <f>M232</f>
        <v>0</v>
      </c>
    </row>
    <row r="228" spans="1:13" ht="52.5" x14ac:dyDescent="0.35">
      <c r="A228" s="10"/>
      <c r="B228" s="10"/>
      <c r="C228" s="10"/>
      <c r="D228" s="13" t="s">
        <v>168</v>
      </c>
      <c r="E228" s="10"/>
      <c r="F228" s="10"/>
      <c r="G228" s="10"/>
      <c r="H228" s="10"/>
      <c r="I228" s="10"/>
      <c r="J228" s="10"/>
      <c r="K228" s="10"/>
      <c r="L228" s="10"/>
      <c r="M228" s="10"/>
    </row>
    <row r="229" spans="1:13" x14ac:dyDescent="0.35">
      <c r="A229" s="10"/>
      <c r="B229" s="10"/>
      <c r="C229" s="10"/>
      <c r="D229" s="13"/>
      <c r="E229" s="11" t="s">
        <v>33</v>
      </c>
      <c r="F229" s="10">
        <v>1</v>
      </c>
      <c r="G229" s="14">
        <v>6.11</v>
      </c>
      <c r="H229" s="14">
        <v>0</v>
      </c>
      <c r="I229" s="14">
        <v>2.5</v>
      </c>
      <c r="J229" s="12">
        <f>F229*(G229+ (G229= 0))*(H229+ (H229= 0))*(I229+ (I229= 0))</f>
        <v>15.275</v>
      </c>
      <c r="K229" s="10"/>
      <c r="L229" s="10"/>
      <c r="M229" s="10"/>
    </row>
    <row r="230" spans="1:13" x14ac:dyDescent="0.35">
      <c r="A230" s="10"/>
      <c r="B230" s="10"/>
      <c r="C230" s="10"/>
      <c r="D230" s="13"/>
      <c r="E230" s="11" t="s">
        <v>26</v>
      </c>
      <c r="F230" s="10">
        <v>1</v>
      </c>
      <c r="G230" s="14">
        <v>3.72</v>
      </c>
      <c r="H230" s="14">
        <v>0</v>
      </c>
      <c r="I230" s="14">
        <v>2.5</v>
      </c>
      <c r="J230" s="12">
        <f>F230*(G230+ (G230= 0))*(H230+ (H230= 0))*(I230+ (I230= 0))</f>
        <v>9.3000000000000007</v>
      </c>
      <c r="K230" s="10"/>
      <c r="L230" s="10"/>
      <c r="M230" s="10"/>
    </row>
    <row r="231" spans="1:13" x14ac:dyDescent="0.35">
      <c r="A231" s="10"/>
      <c r="B231" s="10"/>
      <c r="C231" s="10"/>
      <c r="D231" s="13"/>
      <c r="E231" s="11" t="s">
        <v>28</v>
      </c>
      <c r="F231" s="10">
        <v>1</v>
      </c>
      <c r="G231" s="14">
        <v>2.29</v>
      </c>
      <c r="H231" s="14">
        <v>0</v>
      </c>
      <c r="I231" s="14">
        <v>2.5</v>
      </c>
      <c r="J231" s="12">
        <f>F231*(G231+ (G231= 0))*(H231+ (H231= 0))*(I231+ (I231= 0))</f>
        <v>5.7249999999999996</v>
      </c>
      <c r="K231" s="10"/>
      <c r="L231" s="10"/>
      <c r="M231" s="10"/>
    </row>
    <row r="232" spans="1:13" x14ac:dyDescent="0.35">
      <c r="A232" s="10"/>
      <c r="B232" s="10"/>
      <c r="C232" s="10"/>
      <c r="D232" s="13"/>
      <c r="E232" s="10"/>
      <c r="F232" s="10"/>
      <c r="G232" s="10"/>
      <c r="H232" s="10"/>
      <c r="I232" s="10"/>
      <c r="J232" s="15" t="s">
        <v>169</v>
      </c>
      <c r="K232" s="9">
        <f>SUM(J229:J231)</f>
        <v>30.300000000000004</v>
      </c>
      <c r="L232" s="14">
        <v>0</v>
      </c>
      <c r="M232" s="9">
        <f>ROUND(L232*K232,2)</f>
        <v>0</v>
      </c>
    </row>
    <row r="233" spans="1:13" ht="1.1499999999999999" customHeight="1" x14ac:dyDescent="0.35">
      <c r="A233" s="16"/>
      <c r="B233" s="16"/>
      <c r="C233" s="16"/>
      <c r="D233" s="24"/>
      <c r="E233" s="16"/>
      <c r="F233" s="16"/>
      <c r="G233" s="16"/>
      <c r="H233" s="16"/>
      <c r="I233" s="16"/>
      <c r="J233" s="16"/>
      <c r="K233" s="16"/>
      <c r="L233" s="16"/>
      <c r="M233" s="16"/>
    </row>
    <row r="234" spans="1:13" x14ac:dyDescent="0.35">
      <c r="A234" s="11" t="s">
        <v>170</v>
      </c>
      <c r="B234" s="11" t="s">
        <v>19</v>
      </c>
      <c r="C234" s="11" t="s">
        <v>20</v>
      </c>
      <c r="D234" s="23" t="s">
        <v>171</v>
      </c>
      <c r="E234" s="10"/>
      <c r="F234" s="10"/>
      <c r="G234" s="10"/>
      <c r="H234" s="10"/>
      <c r="I234" s="10"/>
      <c r="J234" s="10"/>
      <c r="K234" s="12">
        <f>K237</f>
        <v>24.700000000000003</v>
      </c>
      <c r="L234" s="12">
        <f>L237</f>
        <v>0</v>
      </c>
      <c r="M234" s="12">
        <f>M237</f>
        <v>0</v>
      </c>
    </row>
    <row r="235" spans="1:13" x14ac:dyDescent="0.35">
      <c r="A235" s="10"/>
      <c r="B235" s="10"/>
      <c r="C235" s="10"/>
      <c r="D235" s="13"/>
      <c r="E235" s="10"/>
      <c r="F235" s="10"/>
      <c r="G235" s="10"/>
      <c r="H235" s="10"/>
      <c r="I235" s="10"/>
      <c r="J235" s="10"/>
      <c r="K235" s="10"/>
      <c r="L235" s="10"/>
      <c r="M235" s="10"/>
    </row>
    <row r="236" spans="1:13" x14ac:dyDescent="0.35">
      <c r="A236" s="10"/>
      <c r="B236" s="10"/>
      <c r="C236" s="10"/>
      <c r="D236" s="13"/>
      <c r="E236" s="11" t="s">
        <v>26</v>
      </c>
      <c r="F236" s="10">
        <v>2</v>
      </c>
      <c r="G236" s="14">
        <v>4.9400000000000004</v>
      </c>
      <c r="H236" s="14">
        <v>0</v>
      </c>
      <c r="I236" s="14">
        <v>2.5</v>
      </c>
      <c r="J236" s="12">
        <f>F236*(G236+ (G236= 0))*(H236+ (H236= 0))*(I236+ (I236= 0))</f>
        <v>24.700000000000003</v>
      </c>
      <c r="K236" s="10"/>
      <c r="L236" s="10"/>
      <c r="M236" s="10"/>
    </row>
    <row r="237" spans="1:13" x14ac:dyDescent="0.35">
      <c r="A237" s="10"/>
      <c r="B237" s="10"/>
      <c r="C237" s="10"/>
      <c r="D237" s="13"/>
      <c r="E237" s="10"/>
      <c r="F237" s="10"/>
      <c r="G237" s="10"/>
      <c r="H237" s="10"/>
      <c r="I237" s="10"/>
      <c r="J237" s="15" t="s">
        <v>172</v>
      </c>
      <c r="K237" s="9">
        <f>SUM(J236:J236)</f>
        <v>24.700000000000003</v>
      </c>
      <c r="L237" s="14">
        <v>0</v>
      </c>
      <c r="M237" s="9">
        <f>ROUND(L237*K237,2)</f>
        <v>0</v>
      </c>
    </row>
    <row r="238" spans="1:13" ht="1.1499999999999999" customHeight="1" x14ac:dyDescent="0.35">
      <c r="A238" s="16"/>
      <c r="B238" s="16"/>
      <c r="C238" s="16"/>
      <c r="D238" s="24"/>
      <c r="E238" s="16"/>
      <c r="F238" s="16"/>
      <c r="G238" s="16"/>
      <c r="H238" s="16"/>
      <c r="I238" s="16"/>
      <c r="J238" s="16"/>
      <c r="K238" s="16"/>
      <c r="L238" s="16"/>
      <c r="M238" s="16"/>
    </row>
    <row r="239" spans="1:13" x14ac:dyDescent="0.35">
      <c r="A239" s="11" t="s">
        <v>173</v>
      </c>
      <c r="B239" s="11" t="s">
        <v>19</v>
      </c>
      <c r="C239" s="11" t="s">
        <v>20</v>
      </c>
      <c r="D239" s="143" t="s">
        <v>174</v>
      </c>
      <c r="E239" s="10"/>
      <c r="F239" s="10"/>
      <c r="G239" s="10"/>
      <c r="H239" s="10"/>
      <c r="I239" s="10"/>
      <c r="J239" s="10"/>
      <c r="K239" s="12">
        <f>K244</f>
        <v>38.65</v>
      </c>
      <c r="L239" s="12">
        <f>L244</f>
        <v>0</v>
      </c>
      <c r="M239" s="12">
        <f>M244</f>
        <v>0</v>
      </c>
    </row>
    <row r="240" spans="1:13" ht="42" x14ac:dyDescent="0.35">
      <c r="A240" s="10"/>
      <c r="B240" s="10"/>
      <c r="C240" s="10"/>
      <c r="D240" s="13" t="s">
        <v>175</v>
      </c>
      <c r="E240" s="10"/>
      <c r="F240" s="10"/>
      <c r="G240" s="10"/>
      <c r="H240" s="10"/>
      <c r="I240" s="10"/>
      <c r="J240" s="10"/>
      <c r="K240" s="10"/>
      <c r="L240" s="10"/>
      <c r="M240" s="10"/>
    </row>
    <row r="241" spans="1:13" x14ac:dyDescent="0.35">
      <c r="A241" s="10"/>
      <c r="B241" s="10"/>
      <c r="C241" s="10"/>
      <c r="D241" s="13"/>
      <c r="E241" s="11" t="s">
        <v>26</v>
      </c>
      <c r="F241" s="10">
        <v>1</v>
      </c>
      <c r="G241" s="14">
        <v>5.26</v>
      </c>
      <c r="H241" s="14">
        <v>0</v>
      </c>
      <c r="I241" s="14">
        <v>2.5</v>
      </c>
      <c r="J241" s="12">
        <f>F241*(G241+ (G241= 0))*(H241+ (H241= 0))*(I241+ (I241= 0))</f>
        <v>13.149999999999999</v>
      </c>
      <c r="K241" s="10"/>
      <c r="L241" s="10"/>
      <c r="M241" s="10"/>
    </row>
    <row r="242" spans="1:13" x14ac:dyDescent="0.35">
      <c r="A242" s="10"/>
      <c r="B242" s="10"/>
      <c r="C242" s="10"/>
      <c r="D242" s="13"/>
      <c r="E242" s="11" t="s">
        <v>27</v>
      </c>
      <c r="F242" s="10">
        <v>1</v>
      </c>
      <c r="G242" s="14">
        <v>5.0999999999999996</v>
      </c>
      <c r="H242" s="14">
        <v>0</v>
      </c>
      <c r="I242" s="14">
        <v>2.5</v>
      </c>
      <c r="J242" s="12">
        <f>F242*(G242+ (G242= 0))*(H242+ (H242= 0))*(I242+ (I242= 0))</f>
        <v>12.75</v>
      </c>
      <c r="K242" s="10"/>
      <c r="L242" s="10"/>
      <c r="M242" s="10"/>
    </row>
    <row r="243" spans="1:13" x14ac:dyDescent="0.35">
      <c r="A243" s="10"/>
      <c r="B243" s="10"/>
      <c r="C243" s="10"/>
      <c r="D243" s="13"/>
      <c r="E243" s="11" t="s">
        <v>28</v>
      </c>
      <c r="F243" s="10">
        <v>1</v>
      </c>
      <c r="G243" s="14">
        <v>5.0999999999999996</v>
      </c>
      <c r="H243" s="14">
        <v>0</v>
      </c>
      <c r="I243" s="14">
        <v>2.5</v>
      </c>
      <c r="J243" s="12">
        <f>F243*(G243+ (G243= 0))*(H243+ (H243= 0))*(I243+ (I243= 0))</f>
        <v>12.75</v>
      </c>
      <c r="K243" s="10"/>
      <c r="L243" s="10"/>
      <c r="M243" s="10"/>
    </row>
    <row r="244" spans="1:13" x14ac:dyDescent="0.35">
      <c r="A244" s="118"/>
      <c r="B244" s="118"/>
      <c r="C244" s="118"/>
      <c r="D244" s="119"/>
      <c r="E244" s="118"/>
      <c r="F244" s="118"/>
      <c r="G244" s="118"/>
      <c r="H244" s="118"/>
      <c r="I244" s="118"/>
      <c r="J244" s="120" t="s">
        <v>173</v>
      </c>
      <c r="K244" s="121">
        <f>SUM(J241:J243)</f>
        <v>38.65</v>
      </c>
      <c r="L244" s="122">
        <v>0</v>
      </c>
      <c r="M244" s="121">
        <f>ROUND(L244*K244,2)</f>
        <v>0</v>
      </c>
    </row>
    <row r="245" spans="1:13" x14ac:dyDescent="0.35">
      <c r="A245" s="11" t="s">
        <v>176</v>
      </c>
      <c r="B245" s="11" t="s">
        <v>19</v>
      </c>
      <c r="C245" s="11" t="s">
        <v>4</v>
      </c>
      <c r="D245" s="123" t="s">
        <v>177</v>
      </c>
      <c r="E245" s="10"/>
      <c r="F245" s="10"/>
      <c r="G245" s="10"/>
      <c r="H245" s="10"/>
      <c r="I245" s="10"/>
      <c r="J245" s="10"/>
      <c r="K245" s="12">
        <f>K248</f>
        <v>1</v>
      </c>
      <c r="L245" s="12">
        <f>L248</f>
        <v>0</v>
      </c>
      <c r="M245" s="12">
        <f>M248</f>
        <v>0</v>
      </c>
    </row>
    <row r="246" spans="1:13" ht="42" x14ac:dyDescent="0.35">
      <c r="A246" s="10"/>
      <c r="B246" s="10"/>
      <c r="C246" s="10"/>
      <c r="D246" s="13" t="s">
        <v>178</v>
      </c>
      <c r="E246" s="10"/>
      <c r="F246" s="10"/>
      <c r="G246" s="10"/>
      <c r="H246" s="10"/>
      <c r="I246" s="10"/>
      <c r="J246" s="10"/>
      <c r="K246" s="10"/>
      <c r="L246" s="10"/>
      <c r="M246" s="10"/>
    </row>
    <row r="247" spans="1:13" x14ac:dyDescent="0.35">
      <c r="A247" s="10"/>
      <c r="B247" s="10"/>
      <c r="C247" s="10"/>
      <c r="D247" s="13"/>
      <c r="E247" s="11" t="s">
        <v>179</v>
      </c>
      <c r="F247" s="10">
        <v>1</v>
      </c>
      <c r="G247" s="14">
        <v>0</v>
      </c>
      <c r="H247" s="14">
        <v>0</v>
      </c>
      <c r="I247" s="14">
        <v>0</v>
      </c>
      <c r="J247" s="12">
        <f>F247*(G247+ (G247= 0))*(H247+ (H247= 0))*(I247+ (I247= 0))</f>
        <v>1</v>
      </c>
      <c r="K247" s="10"/>
      <c r="L247" s="10"/>
      <c r="M247" s="10"/>
    </row>
    <row r="248" spans="1:13" x14ac:dyDescent="0.35">
      <c r="A248" s="118"/>
      <c r="B248" s="118"/>
      <c r="C248" s="118"/>
      <c r="D248" s="119"/>
      <c r="E248" s="118"/>
      <c r="F248" s="118"/>
      <c r="G248" s="118"/>
      <c r="H248" s="118"/>
      <c r="I248" s="118"/>
      <c r="J248" s="120" t="s">
        <v>176</v>
      </c>
      <c r="K248" s="121">
        <f>SUM(J247:J247)</f>
        <v>1</v>
      </c>
      <c r="L248" s="122">
        <v>0</v>
      </c>
      <c r="M248" s="121">
        <f>ROUND(L248*K248,2)</f>
        <v>0</v>
      </c>
    </row>
    <row r="249" spans="1:13" x14ac:dyDescent="0.35">
      <c r="A249" s="11" t="s">
        <v>180</v>
      </c>
      <c r="B249" s="11" t="s">
        <v>19</v>
      </c>
      <c r="C249" s="11" t="s">
        <v>4</v>
      </c>
      <c r="D249" s="123" t="s">
        <v>181</v>
      </c>
      <c r="E249" s="10"/>
      <c r="F249" s="10"/>
      <c r="G249" s="10"/>
      <c r="H249" s="10"/>
      <c r="I249" s="10"/>
      <c r="J249" s="10"/>
      <c r="K249" s="12">
        <f>K252</f>
        <v>1</v>
      </c>
      <c r="L249" s="12">
        <f>L252</f>
        <v>0</v>
      </c>
      <c r="M249" s="12">
        <f>M252</f>
        <v>0</v>
      </c>
    </row>
    <row r="250" spans="1:13" ht="21" x14ac:dyDescent="0.35">
      <c r="A250" s="10"/>
      <c r="B250" s="10"/>
      <c r="C250" s="10"/>
      <c r="D250" s="13" t="s">
        <v>182</v>
      </c>
      <c r="E250" s="10"/>
      <c r="F250" s="10"/>
      <c r="G250" s="10"/>
      <c r="H250" s="10"/>
      <c r="I250" s="10"/>
      <c r="J250" s="10"/>
      <c r="K250" s="10"/>
      <c r="L250" s="10"/>
      <c r="M250" s="10"/>
    </row>
    <row r="251" spans="1:13" x14ac:dyDescent="0.35">
      <c r="A251" s="10"/>
      <c r="B251" s="10"/>
      <c r="C251" s="10"/>
      <c r="D251" s="13"/>
      <c r="E251" s="11" t="s">
        <v>179</v>
      </c>
      <c r="F251" s="10">
        <v>1</v>
      </c>
      <c r="G251" s="14">
        <v>0</v>
      </c>
      <c r="H251" s="14">
        <v>0</v>
      </c>
      <c r="I251" s="14">
        <v>0</v>
      </c>
      <c r="J251" s="12">
        <f>F251*(G251+ (G251= 0))*(H251+ (H251= 0))*(I251+ (I251= 0))</f>
        <v>1</v>
      </c>
      <c r="K251" s="10"/>
      <c r="L251" s="10"/>
      <c r="M251" s="10"/>
    </row>
    <row r="252" spans="1:13" x14ac:dyDescent="0.35">
      <c r="A252" s="10"/>
      <c r="B252" s="10"/>
      <c r="C252" s="10"/>
      <c r="D252" s="13"/>
      <c r="E252" s="10"/>
      <c r="F252" s="10"/>
      <c r="G252" s="10"/>
      <c r="H252" s="10"/>
      <c r="I252" s="10"/>
      <c r="J252" s="15" t="s">
        <v>180</v>
      </c>
      <c r="K252" s="9">
        <f>SUM(J251:J251)</f>
        <v>1</v>
      </c>
      <c r="L252" s="14">
        <v>0</v>
      </c>
      <c r="M252" s="9">
        <f>ROUND(L252*K252,2)</f>
        <v>0</v>
      </c>
    </row>
    <row r="253" spans="1:13" ht="1.1499999999999999" customHeight="1" x14ac:dyDescent="0.35">
      <c r="A253" s="16"/>
      <c r="B253" s="16"/>
      <c r="C253" s="16"/>
      <c r="D253" s="24"/>
      <c r="E253" s="16"/>
      <c r="F253" s="16"/>
      <c r="G253" s="16"/>
      <c r="H253" s="16"/>
      <c r="I253" s="16"/>
      <c r="J253" s="16"/>
      <c r="K253" s="16"/>
      <c r="L253" s="16"/>
      <c r="M253" s="16"/>
    </row>
    <row r="254" spans="1:13" x14ac:dyDescent="0.35">
      <c r="A254" s="10"/>
      <c r="B254" s="10"/>
      <c r="C254" s="10"/>
      <c r="D254" s="13"/>
      <c r="E254" s="10"/>
      <c r="F254" s="10"/>
      <c r="G254" s="10"/>
      <c r="H254" s="10"/>
      <c r="I254" s="10"/>
      <c r="J254" s="15" t="s">
        <v>183</v>
      </c>
      <c r="K254" s="17">
        <v>1</v>
      </c>
      <c r="L254" s="9">
        <f>M14+M23+M31+M42+M78+M90+M120+M130+M137+M147+M155+M160+M165+M170+M178+M183+M192+M198+M203+M208+M213+M218+M225+M232+M237+M244+M248+M252</f>
        <v>0</v>
      </c>
      <c r="M254" s="9">
        <f>ROUND(L254*K254,2)</f>
        <v>0</v>
      </c>
    </row>
    <row r="255" spans="1:13" ht="1.1499999999999999" customHeight="1" x14ac:dyDescent="0.35">
      <c r="A255" s="16"/>
      <c r="B255" s="16"/>
      <c r="C255" s="16"/>
      <c r="D255" s="24"/>
      <c r="E255" s="16"/>
      <c r="F255" s="16"/>
      <c r="G255" s="16"/>
      <c r="H255" s="16"/>
      <c r="I255" s="16"/>
      <c r="J255" s="16"/>
      <c r="K255" s="16"/>
      <c r="L255" s="16"/>
      <c r="M255" s="16"/>
    </row>
    <row r="256" spans="1:13" x14ac:dyDescent="0.35">
      <c r="A256" s="6" t="s">
        <v>184</v>
      </c>
      <c r="B256" s="6" t="s">
        <v>16</v>
      </c>
      <c r="C256" s="6" t="s">
        <v>0</v>
      </c>
      <c r="D256" s="22" t="s">
        <v>185</v>
      </c>
      <c r="E256" s="7"/>
      <c r="F256" s="7"/>
      <c r="G256" s="7"/>
      <c r="H256" s="7"/>
      <c r="I256" s="7"/>
      <c r="J256" s="7"/>
      <c r="K256" s="93">
        <f>K612</f>
        <v>1</v>
      </c>
      <c r="L256" s="94">
        <f>L612</f>
        <v>0</v>
      </c>
      <c r="M256" s="94">
        <f>M612</f>
        <v>0</v>
      </c>
    </row>
    <row r="257" spans="1:29" x14ac:dyDescent="0.35">
      <c r="A257" s="131" t="s">
        <v>186</v>
      </c>
      <c r="B257" s="131"/>
      <c r="C257" s="131"/>
      <c r="D257" s="131"/>
      <c r="E257" s="97"/>
      <c r="F257" s="97"/>
      <c r="G257" s="98"/>
      <c r="H257" s="97"/>
      <c r="I257" s="60"/>
      <c r="J257" s="60"/>
      <c r="K257" s="60"/>
      <c r="L257" s="60"/>
      <c r="M257" s="60"/>
      <c r="N257" s="60"/>
      <c r="O257" s="60"/>
      <c r="P257" s="60"/>
    </row>
    <row r="258" spans="1:29" x14ac:dyDescent="0.35">
      <c r="A258" s="132" t="s">
        <v>187</v>
      </c>
      <c r="B258" s="132"/>
      <c r="C258" s="62"/>
      <c r="D258" s="62"/>
      <c r="E258" s="62"/>
      <c r="F258" s="62"/>
      <c r="G258" s="61"/>
      <c r="H258" s="62"/>
      <c r="I258" s="59"/>
      <c r="J258" s="56"/>
      <c r="K258" s="42"/>
      <c r="L258" s="60"/>
      <c r="M258" s="60"/>
      <c r="N258" s="60"/>
      <c r="O258" s="60"/>
      <c r="P258" s="60"/>
    </row>
    <row r="259" spans="1:29" s="30" customFormat="1" ht="13.9" customHeight="1" x14ac:dyDescent="0.35">
      <c r="A259" s="58"/>
      <c r="B259" s="11" t="s">
        <v>19</v>
      </c>
      <c r="C259" s="11" t="s">
        <v>20</v>
      </c>
      <c r="D259" s="58" t="s">
        <v>188</v>
      </c>
      <c r="E259" s="62"/>
      <c r="F259" s="62"/>
      <c r="G259" s="61">
        <f>SUM(G263:G264)</f>
        <v>10.08</v>
      </c>
      <c r="H259" s="58" t="s">
        <v>189</v>
      </c>
      <c r="I259" s="60"/>
      <c r="J259" s="73"/>
      <c r="K259" s="125">
        <v>0</v>
      </c>
      <c r="L259" s="74" t="s">
        <v>190</v>
      </c>
      <c r="M259" s="63">
        <f>IF(ISERROR(G259*K259)=TRUE,0,G259*K259)</f>
        <v>0</v>
      </c>
      <c r="N259" s="46"/>
      <c r="O259" s="79"/>
      <c r="P259" s="46"/>
      <c r="Q259" s="47"/>
      <c r="S259"/>
      <c r="T259" s="90"/>
      <c r="V259" s="91"/>
      <c r="X259"/>
      <c r="Y259" s="92"/>
      <c r="AA259" s="91"/>
      <c r="AC259"/>
    </row>
    <row r="260" spans="1:29" ht="63" x14ac:dyDescent="0.35">
      <c r="A260" s="62"/>
      <c r="B260" s="97"/>
      <c r="C260" s="13"/>
      <c r="D260" s="13" t="s">
        <v>191</v>
      </c>
      <c r="E260" s="13"/>
      <c r="F260" s="13"/>
      <c r="G260" s="13"/>
      <c r="H260" s="13"/>
      <c r="I260" s="13"/>
      <c r="J260" s="43"/>
      <c r="K260" s="60"/>
      <c r="L260" s="97"/>
      <c r="M260" s="60"/>
      <c r="N260" s="60"/>
      <c r="V260" s="80"/>
      <c r="W260" s="81"/>
    </row>
    <row r="261" spans="1:29" x14ac:dyDescent="0.35">
      <c r="A261" s="62"/>
      <c r="B261" s="97"/>
      <c r="C261" s="71"/>
      <c r="D261" s="71" t="s">
        <v>192</v>
      </c>
      <c r="E261" s="68"/>
      <c r="F261" s="68"/>
      <c r="G261" s="68"/>
      <c r="H261" s="68"/>
      <c r="I261" s="68"/>
      <c r="J261" s="43"/>
      <c r="K261" s="60"/>
      <c r="L261" s="97"/>
      <c r="M261" s="60"/>
      <c r="N261" s="60"/>
      <c r="V261" s="80"/>
      <c r="W261" s="81"/>
    </row>
    <row r="262" spans="1:29" x14ac:dyDescent="0.35">
      <c r="A262" s="62"/>
      <c r="B262" s="99"/>
      <c r="C262" s="100" t="s">
        <v>193</v>
      </c>
      <c r="D262" s="100" t="s">
        <v>194</v>
      </c>
      <c r="E262" s="100"/>
      <c r="F262" s="100"/>
      <c r="G262" s="98"/>
      <c r="H262" s="97"/>
      <c r="I262" s="42" t="s">
        <v>195</v>
      </c>
      <c r="J262" s="75" t="s">
        <v>196</v>
      </c>
      <c r="K262" s="43" t="s">
        <v>197</v>
      </c>
      <c r="L262" s="97"/>
      <c r="M262" s="60"/>
      <c r="N262" s="60"/>
    </row>
    <row r="263" spans="1:29" x14ac:dyDescent="0.35">
      <c r="A263" s="62"/>
      <c r="B263" s="11" t="s">
        <v>19</v>
      </c>
      <c r="C263" s="100"/>
      <c r="D263" s="56" t="s">
        <v>198</v>
      </c>
      <c r="E263" s="100"/>
      <c r="F263" s="100"/>
      <c r="G263" s="98"/>
      <c r="H263" s="97"/>
      <c r="I263" s="42"/>
      <c r="J263" s="43"/>
      <c r="K263" s="44"/>
      <c r="L263" s="97"/>
      <c r="M263" s="60"/>
      <c r="N263" s="60"/>
    </row>
    <row r="264" spans="1:29" ht="13.9" customHeight="1" x14ac:dyDescent="0.35">
      <c r="A264" s="62"/>
      <c r="B264" s="40"/>
      <c r="C264" s="101">
        <v>1</v>
      </c>
      <c r="D264" s="102">
        <f>6.6+3.48</f>
        <v>10.08</v>
      </c>
      <c r="E264" s="101"/>
      <c r="F264" s="101"/>
      <c r="G264" s="98">
        <f>+C264*D264</f>
        <v>10.08</v>
      </c>
      <c r="H264" s="97"/>
      <c r="I264" s="42"/>
      <c r="J264" s="43">
        <v>1.7</v>
      </c>
      <c r="K264" s="44">
        <f>J264*G264</f>
        <v>17.135999999999999</v>
      </c>
      <c r="L264" s="97"/>
      <c r="M264" s="60"/>
      <c r="N264" s="60"/>
    </row>
    <row r="265" spans="1:29" x14ac:dyDescent="0.35">
      <c r="A265" s="99"/>
      <c r="B265" s="99"/>
      <c r="C265" s="99"/>
      <c r="D265" s="99"/>
      <c r="E265" s="99"/>
      <c r="F265" s="99"/>
      <c r="G265" s="99"/>
      <c r="H265" s="97"/>
      <c r="I265" s="42"/>
      <c r="J265" s="60"/>
      <c r="K265" s="60"/>
      <c r="L265" s="97"/>
      <c r="M265" s="76"/>
      <c r="N265" s="60"/>
      <c r="O265" s="97"/>
      <c r="P265" s="97"/>
      <c r="Q265" s="97"/>
      <c r="R265" s="97"/>
    </row>
    <row r="266" spans="1:29" s="30" customFormat="1" ht="14.65" customHeight="1" x14ac:dyDescent="0.35">
      <c r="A266" s="58"/>
      <c r="B266" s="11" t="s">
        <v>19</v>
      </c>
      <c r="C266" s="11" t="s">
        <v>199</v>
      </c>
      <c r="D266" s="77" t="s">
        <v>200</v>
      </c>
      <c r="E266" s="62"/>
      <c r="F266" s="62"/>
      <c r="G266" s="61">
        <f>SUM(G271:G280)</f>
        <v>8.6112000000000002</v>
      </c>
      <c r="H266" s="77" t="s">
        <v>201</v>
      </c>
      <c r="I266" s="60"/>
      <c r="J266" s="73"/>
      <c r="K266" s="125">
        <v>0</v>
      </c>
      <c r="L266" s="74" t="s">
        <v>202</v>
      </c>
      <c r="M266" s="61">
        <f>IF(ISERROR(G266*K266)=TRUE,0,G266*K266)</f>
        <v>0</v>
      </c>
      <c r="N266" s="46"/>
      <c r="O266" s="79"/>
      <c r="P266" s="46"/>
      <c r="Q266" s="47"/>
      <c r="S266"/>
      <c r="T266" s="90"/>
      <c r="V266" s="91"/>
      <c r="X266"/>
      <c r="Y266" s="92"/>
      <c r="AA266" s="91"/>
      <c r="AC266"/>
    </row>
    <row r="267" spans="1:29" ht="52.5" x14ac:dyDescent="0.35">
      <c r="A267" s="62"/>
      <c r="B267" s="97"/>
      <c r="C267" s="13"/>
      <c r="D267" s="13" t="s">
        <v>203</v>
      </c>
      <c r="E267" s="13"/>
      <c r="F267" s="13"/>
      <c r="G267" s="13"/>
      <c r="H267" s="13"/>
      <c r="I267" s="52"/>
      <c r="J267" s="43"/>
      <c r="K267" s="60"/>
      <c r="L267" s="97"/>
      <c r="M267" s="60"/>
      <c r="N267" s="60"/>
      <c r="V267" s="80"/>
      <c r="W267" s="81"/>
    </row>
    <row r="268" spans="1:29" ht="13.9" customHeight="1" x14ac:dyDescent="0.35">
      <c r="A268" s="62"/>
      <c r="B268" s="97"/>
      <c r="C268" s="71"/>
      <c r="D268" s="71" t="s">
        <v>192</v>
      </c>
      <c r="E268" s="68"/>
      <c r="F268" s="68"/>
      <c r="G268" s="68"/>
      <c r="H268" s="68"/>
      <c r="I268" s="68"/>
      <c r="J268" s="43"/>
      <c r="K268" s="60"/>
      <c r="L268" s="97"/>
      <c r="M268" s="60"/>
      <c r="N268" s="60"/>
      <c r="V268" s="80"/>
      <c r="W268" s="81"/>
    </row>
    <row r="269" spans="1:29" x14ac:dyDescent="0.35">
      <c r="A269" s="62"/>
      <c r="B269" s="99"/>
      <c r="C269" s="103" t="s">
        <v>193</v>
      </c>
      <c r="D269" s="103" t="s">
        <v>204</v>
      </c>
      <c r="E269" s="103" t="s">
        <v>205</v>
      </c>
      <c r="F269" s="103" t="s">
        <v>206</v>
      </c>
      <c r="G269" s="104"/>
      <c r="H269" s="97"/>
      <c r="I269" s="42" t="s">
        <v>195</v>
      </c>
      <c r="J269" s="72" t="s">
        <v>207</v>
      </c>
      <c r="K269" s="66" t="s">
        <v>197</v>
      </c>
      <c r="L269" s="97"/>
      <c r="M269" s="60"/>
      <c r="N269" s="60"/>
    </row>
    <row r="270" spans="1:29" x14ac:dyDescent="0.35">
      <c r="A270" s="62"/>
      <c r="B270" s="97"/>
      <c r="C270" s="100"/>
      <c r="D270" s="57" t="s">
        <v>208</v>
      </c>
      <c r="E270" s="100"/>
      <c r="F270" s="100"/>
      <c r="G270" s="98"/>
      <c r="H270" s="97"/>
      <c r="I270" s="42"/>
      <c r="J270" s="43"/>
      <c r="K270" s="44"/>
      <c r="L270" s="97"/>
      <c r="M270" s="60"/>
      <c r="N270" s="60"/>
    </row>
    <row r="271" spans="1:29" x14ac:dyDescent="0.35">
      <c r="A271" s="62"/>
      <c r="B271" s="40" t="s">
        <v>209</v>
      </c>
      <c r="C271" s="101">
        <v>1</v>
      </c>
      <c r="D271" s="102">
        <v>4.25</v>
      </c>
      <c r="E271" s="102">
        <v>1.3</v>
      </c>
      <c r="F271" s="102">
        <v>0.16</v>
      </c>
      <c r="G271" s="98">
        <f t="shared" ref="G271:G280" si="7">+C271*D271*E271*F271</f>
        <v>0.88400000000000012</v>
      </c>
      <c r="H271" s="97"/>
      <c r="I271" s="42"/>
      <c r="J271" s="43">
        <v>108.5</v>
      </c>
      <c r="K271" s="44">
        <f t="shared" ref="K271:K280" si="8">J271*G271</f>
        <v>95.914000000000016</v>
      </c>
      <c r="L271" s="97"/>
      <c r="M271" s="60"/>
      <c r="N271" s="60"/>
    </row>
    <row r="272" spans="1:29" x14ac:dyDescent="0.35">
      <c r="A272" s="62"/>
      <c r="B272" s="40"/>
      <c r="C272" s="101">
        <v>1</v>
      </c>
      <c r="D272" s="102">
        <v>4.2</v>
      </c>
      <c r="E272" s="102">
        <v>1.3</v>
      </c>
      <c r="F272" s="102">
        <v>0.16</v>
      </c>
      <c r="G272" s="98">
        <f t="shared" si="7"/>
        <v>0.87360000000000015</v>
      </c>
      <c r="H272" s="97"/>
      <c r="I272" s="42"/>
      <c r="J272" s="43">
        <v>108.5</v>
      </c>
      <c r="K272" s="44">
        <f t="shared" si="8"/>
        <v>94.785600000000017</v>
      </c>
      <c r="L272" s="97"/>
      <c r="M272" s="60"/>
      <c r="N272" s="60"/>
    </row>
    <row r="273" spans="1:23" x14ac:dyDescent="0.35">
      <c r="A273" s="62"/>
      <c r="B273" s="40" t="s">
        <v>210</v>
      </c>
      <c r="C273" s="101">
        <v>1</v>
      </c>
      <c r="D273" s="102">
        <v>4.25</v>
      </c>
      <c r="E273" s="102">
        <v>1.3</v>
      </c>
      <c r="F273" s="102">
        <v>0.16</v>
      </c>
      <c r="G273" s="98">
        <f t="shared" si="7"/>
        <v>0.88400000000000012</v>
      </c>
      <c r="H273" s="97"/>
      <c r="I273" s="42"/>
      <c r="J273" s="43">
        <v>108.5</v>
      </c>
      <c r="K273" s="44">
        <f t="shared" si="8"/>
        <v>95.914000000000016</v>
      </c>
      <c r="L273" s="97"/>
      <c r="M273" s="60"/>
      <c r="N273" s="60"/>
    </row>
    <row r="274" spans="1:23" x14ac:dyDescent="0.35">
      <c r="A274" s="62"/>
      <c r="B274" s="40"/>
      <c r="C274" s="101">
        <v>1</v>
      </c>
      <c r="D274" s="102">
        <v>4.2</v>
      </c>
      <c r="E274" s="102">
        <v>1.3</v>
      </c>
      <c r="F274" s="102">
        <v>0.16</v>
      </c>
      <c r="G274" s="98">
        <f t="shared" si="7"/>
        <v>0.87360000000000015</v>
      </c>
      <c r="H274" s="97"/>
      <c r="I274" s="42"/>
      <c r="J274" s="43">
        <v>108.5</v>
      </c>
      <c r="K274" s="44">
        <f t="shared" si="8"/>
        <v>94.785600000000017</v>
      </c>
      <c r="L274" s="97"/>
      <c r="M274" s="60"/>
      <c r="N274" s="60"/>
    </row>
    <row r="275" spans="1:23" x14ac:dyDescent="0.35">
      <c r="A275" s="62"/>
      <c r="B275" s="40" t="s">
        <v>211</v>
      </c>
      <c r="C275" s="101">
        <v>1</v>
      </c>
      <c r="D275" s="102">
        <v>4.2699999999999996</v>
      </c>
      <c r="E275" s="102">
        <v>1.3</v>
      </c>
      <c r="F275" s="102">
        <v>0.16</v>
      </c>
      <c r="G275" s="98">
        <f t="shared" si="7"/>
        <v>0.88815999999999995</v>
      </c>
      <c r="H275" s="97"/>
      <c r="I275" s="42"/>
      <c r="J275" s="43">
        <v>108.5</v>
      </c>
      <c r="K275" s="44">
        <f t="shared" si="8"/>
        <v>96.365359999999995</v>
      </c>
      <c r="L275" s="97"/>
      <c r="M275" s="60"/>
      <c r="N275" s="60"/>
    </row>
    <row r="276" spans="1:23" x14ac:dyDescent="0.35">
      <c r="A276" s="62"/>
      <c r="B276" s="40"/>
      <c r="C276" s="101">
        <v>1</v>
      </c>
      <c r="D276" s="102">
        <v>4.2300000000000004</v>
      </c>
      <c r="E276" s="102">
        <v>1.3</v>
      </c>
      <c r="F276" s="102">
        <v>0.16</v>
      </c>
      <c r="G276" s="98">
        <f t="shared" si="7"/>
        <v>0.87984000000000007</v>
      </c>
      <c r="H276" s="97"/>
      <c r="I276" s="42"/>
      <c r="J276" s="43">
        <v>108.5</v>
      </c>
      <c r="K276" s="44">
        <f t="shared" si="8"/>
        <v>95.462640000000007</v>
      </c>
      <c r="L276" s="97"/>
      <c r="M276" s="60"/>
      <c r="N276" s="60"/>
    </row>
    <row r="277" spans="1:23" x14ac:dyDescent="0.35">
      <c r="A277" s="62"/>
      <c r="B277" s="40" t="s">
        <v>212</v>
      </c>
      <c r="C277" s="101">
        <v>1</v>
      </c>
      <c r="D277" s="102">
        <v>4.0199999999999996</v>
      </c>
      <c r="E277" s="102">
        <v>1.3</v>
      </c>
      <c r="F277" s="102">
        <v>0.16</v>
      </c>
      <c r="G277" s="98">
        <f t="shared" si="7"/>
        <v>0.83616000000000001</v>
      </c>
      <c r="H277" s="97"/>
      <c r="I277" s="42"/>
      <c r="J277" s="43">
        <v>108.5</v>
      </c>
      <c r="K277" s="44">
        <f t="shared" si="8"/>
        <v>90.72336</v>
      </c>
      <c r="L277" s="97"/>
      <c r="M277" s="60"/>
      <c r="N277" s="60"/>
    </row>
    <row r="278" spans="1:23" x14ac:dyDescent="0.35">
      <c r="A278" s="62"/>
      <c r="B278" s="40"/>
      <c r="C278" s="101">
        <v>1</v>
      </c>
      <c r="D278" s="102">
        <v>4.28</v>
      </c>
      <c r="E278" s="102">
        <v>1.3</v>
      </c>
      <c r="F278" s="102">
        <v>0.16</v>
      </c>
      <c r="G278" s="98">
        <f t="shared" si="7"/>
        <v>0.89024000000000014</v>
      </c>
      <c r="H278" s="97"/>
      <c r="I278" s="42"/>
      <c r="J278" s="43">
        <v>108.5</v>
      </c>
      <c r="K278" s="44">
        <f t="shared" si="8"/>
        <v>96.591040000000021</v>
      </c>
      <c r="L278" s="97"/>
      <c r="M278" s="60"/>
      <c r="N278" s="60"/>
    </row>
    <row r="279" spans="1:23" x14ac:dyDescent="0.35">
      <c r="A279" s="62"/>
      <c r="B279" s="40" t="s">
        <v>213</v>
      </c>
      <c r="C279" s="101">
        <v>1</v>
      </c>
      <c r="D279" s="102">
        <v>3.8</v>
      </c>
      <c r="E279" s="102">
        <v>1.3</v>
      </c>
      <c r="F279" s="102">
        <v>0.16</v>
      </c>
      <c r="G279" s="98">
        <f t="shared" si="7"/>
        <v>0.79039999999999999</v>
      </c>
      <c r="H279" s="97"/>
      <c r="I279" s="42"/>
      <c r="J279" s="43">
        <v>108.5</v>
      </c>
      <c r="K279" s="44">
        <f t="shared" si="8"/>
        <v>85.758399999999995</v>
      </c>
      <c r="L279" s="97"/>
      <c r="M279" s="60"/>
      <c r="N279" s="60"/>
    </row>
    <row r="280" spans="1:23" x14ac:dyDescent="0.35">
      <c r="A280" s="99"/>
      <c r="B280" s="40"/>
      <c r="C280" s="101">
        <v>1</v>
      </c>
      <c r="D280" s="102">
        <v>3.9</v>
      </c>
      <c r="E280" s="102">
        <v>1.3</v>
      </c>
      <c r="F280" s="102">
        <v>0.16</v>
      </c>
      <c r="G280" s="98">
        <f t="shared" si="7"/>
        <v>0.81120000000000003</v>
      </c>
      <c r="H280" s="97"/>
      <c r="I280" s="42"/>
      <c r="J280" s="43">
        <v>108.5</v>
      </c>
      <c r="K280" s="44">
        <f t="shared" si="8"/>
        <v>88.015200000000007</v>
      </c>
      <c r="L280" s="97"/>
      <c r="M280" s="60"/>
      <c r="N280" s="60"/>
    </row>
    <row r="281" spans="1:23" x14ac:dyDescent="0.35">
      <c r="A281" s="99"/>
      <c r="B281" s="99"/>
      <c r="C281" s="99"/>
      <c r="D281" s="99"/>
      <c r="E281" s="99"/>
      <c r="F281" s="99"/>
      <c r="G281" s="99"/>
      <c r="H281" s="97"/>
      <c r="I281" s="42"/>
      <c r="J281" s="60"/>
      <c r="K281" s="60"/>
      <c r="L281" s="97"/>
      <c r="M281" s="60"/>
      <c r="N281" s="60"/>
    </row>
    <row r="282" spans="1:23" x14ac:dyDescent="0.35">
      <c r="A282" s="131" t="s">
        <v>214</v>
      </c>
      <c r="B282" s="131"/>
      <c r="C282" s="131"/>
      <c r="D282" s="131"/>
      <c r="E282" s="97"/>
      <c r="F282" s="97"/>
      <c r="G282" s="98"/>
      <c r="H282" s="97"/>
      <c r="I282" s="60"/>
      <c r="J282" s="60"/>
      <c r="K282" s="60"/>
      <c r="L282" s="60"/>
      <c r="M282" s="60"/>
      <c r="N282" s="60"/>
    </row>
    <row r="283" spans="1:23" ht="13.9" customHeight="1" x14ac:dyDescent="0.35">
      <c r="A283" s="132" t="s">
        <v>187</v>
      </c>
      <c r="B283" s="132"/>
      <c r="C283" s="62"/>
      <c r="D283" s="62"/>
      <c r="E283" s="62"/>
      <c r="F283" s="62"/>
      <c r="G283" s="61"/>
      <c r="H283" s="62"/>
      <c r="I283" s="42"/>
      <c r="J283" s="60"/>
      <c r="K283" s="60"/>
      <c r="L283" s="97"/>
      <c r="M283" s="60"/>
      <c r="N283" s="60"/>
    </row>
    <row r="284" spans="1:23" x14ac:dyDescent="0.35">
      <c r="A284" s="60"/>
      <c r="B284" s="99"/>
      <c r="C284" s="97"/>
      <c r="D284" s="97"/>
      <c r="E284" s="97"/>
      <c r="F284" s="97"/>
      <c r="G284" s="98"/>
      <c r="H284" s="97"/>
      <c r="I284" s="59"/>
      <c r="J284" s="56"/>
      <c r="K284" s="42"/>
      <c r="L284" s="60"/>
      <c r="M284" s="60"/>
      <c r="N284" s="56"/>
      <c r="O284" s="60"/>
      <c r="P284" s="78"/>
    </row>
    <row r="285" spans="1:23" x14ac:dyDescent="0.35">
      <c r="B285" s="11" t="s">
        <v>19</v>
      </c>
      <c r="C285" s="60" t="s">
        <v>215</v>
      </c>
      <c r="D285" s="70" t="s">
        <v>216</v>
      </c>
      <c r="E285" s="97"/>
      <c r="F285" s="97"/>
      <c r="G285" s="61">
        <f>SUM(G289:G414)</f>
        <v>6173.6343999999981</v>
      </c>
      <c r="H285" s="62" t="s">
        <v>215</v>
      </c>
      <c r="I285" s="59"/>
      <c r="J285" s="56"/>
      <c r="K285" s="125">
        <v>0</v>
      </c>
      <c r="L285" s="56" t="s">
        <v>217</v>
      </c>
      <c r="M285" s="61">
        <f>IF(ISERROR(G285*K285)=TRUE,0,G285*K285)</f>
        <v>0</v>
      </c>
      <c r="N285" s="97"/>
      <c r="O285" s="48"/>
      <c r="P285" s="46"/>
      <c r="Q285" s="47"/>
      <c r="R285" s="30"/>
      <c r="T285" s="90"/>
      <c r="U285" s="30"/>
      <c r="V285" s="91"/>
      <c r="W285" s="30"/>
    </row>
    <row r="286" spans="1:23" ht="63" x14ac:dyDescent="0.35">
      <c r="A286" s="62"/>
      <c r="B286" s="97"/>
      <c r="C286" s="13"/>
      <c r="D286" s="13" t="s">
        <v>218</v>
      </c>
      <c r="E286" s="13"/>
      <c r="F286" s="13"/>
      <c r="G286" s="13"/>
      <c r="H286" s="60"/>
      <c r="I286" s="60"/>
      <c r="J286" s="60"/>
      <c r="K286" s="60"/>
      <c r="L286" s="60"/>
      <c r="M286" s="97"/>
      <c r="N286" s="97"/>
      <c r="O286" s="97"/>
      <c r="P286" s="97"/>
      <c r="Q286" s="80"/>
      <c r="R286" s="81"/>
    </row>
    <row r="287" spans="1:23" x14ac:dyDescent="0.35">
      <c r="A287" s="60"/>
      <c r="B287" s="99"/>
      <c r="C287" s="103" t="s">
        <v>193</v>
      </c>
      <c r="D287" s="103" t="s">
        <v>219</v>
      </c>
      <c r="E287" s="103" t="s">
        <v>204</v>
      </c>
      <c r="F287" s="103"/>
      <c r="G287" s="104"/>
      <c r="H287" s="60"/>
      <c r="I287" s="60"/>
      <c r="J287" s="60"/>
      <c r="K287" s="60"/>
      <c r="L287" s="60"/>
      <c r="M287" s="97"/>
      <c r="N287" s="97"/>
      <c r="O287" s="97"/>
      <c r="P287" s="97"/>
    </row>
    <row r="288" spans="1:23" x14ac:dyDescent="0.35">
      <c r="A288" s="62"/>
      <c r="B288" s="11" t="s">
        <v>19</v>
      </c>
      <c r="C288" s="60"/>
      <c r="D288" s="60" t="s">
        <v>220</v>
      </c>
      <c r="E288" s="100"/>
      <c r="F288" s="100"/>
      <c r="G288" s="98"/>
      <c r="H288" s="60"/>
      <c r="I288" s="60"/>
      <c r="J288" s="60"/>
      <c r="K288" s="60"/>
      <c r="L288" s="60"/>
      <c r="M288" s="97"/>
      <c r="N288" s="97"/>
      <c r="O288" s="97"/>
      <c r="P288" s="97"/>
    </row>
    <row r="289" spans="1:16" x14ac:dyDescent="0.35">
      <c r="A289" s="127" t="s">
        <v>221</v>
      </c>
      <c r="B289" s="127"/>
      <c r="C289" s="100">
        <v>1</v>
      </c>
      <c r="D289" s="102">
        <v>42.2</v>
      </c>
      <c r="E289" s="102">
        <v>4.0999999999999996</v>
      </c>
      <c r="F289" s="100"/>
      <c r="G289" s="98">
        <f>+C289*D289*E289</f>
        <v>173.02</v>
      </c>
      <c r="H289" s="60"/>
      <c r="I289" s="60"/>
      <c r="J289" s="60"/>
      <c r="K289" s="60"/>
      <c r="L289" s="60"/>
      <c r="M289" s="97"/>
      <c r="N289" s="97"/>
      <c r="O289" s="97"/>
      <c r="P289" s="97"/>
    </row>
    <row r="290" spans="1:16" x14ac:dyDescent="0.35">
      <c r="A290" s="62"/>
      <c r="B290" s="40" t="s">
        <v>222</v>
      </c>
      <c r="C290" s="100">
        <v>1</v>
      </c>
      <c r="D290" s="102">
        <v>42.2</v>
      </c>
      <c r="E290" s="102">
        <v>6.25</v>
      </c>
      <c r="F290" s="100"/>
      <c r="G290" s="98">
        <f>+C290*D290*E290</f>
        <v>263.75</v>
      </c>
      <c r="H290" s="60"/>
      <c r="I290" s="60"/>
      <c r="J290" s="60"/>
      <c r="K290" s="60"/>
      <c r="L290" s="60"/>
      <c r="M290" s="97"/>
      <c r="N290" s="97"/>
      <c r="O290" s="97"/>
      <c r="P290" s="97"/>
    </row>
    <row r="291" spans="1:16" x14ac:dyDescent="0.35">
      <c r="A291" s="62"/>
      <c r="B291" s="40" t="s">
        <v>223</v>
      </c>
      <c r="C291" s="100">
        <v>1</v>
      </c>
      <c r="D291" s="102">
        <v>18.8</v>
      </c>
      <c r="E291" s="102">
        <v>2.65</v>
      </c>
      <c r="F291" s="100"/>
      <c r="G291" s="98">
        <f>+C291*D291*E291</f>
        <v>49.82</v>
      </c>
      <c r="H291" s="60"/>
      <c r="I291" s="60"/>
      <c r="J291" s="60"/>
      <c r="K291" s="60"/>
      <c r="L291" s="60"/>
      <c r="M291" s="97"/>
      <c r="N291" s="97"/>
      <c r="O291" s="97"/>
      <c r="P291" s="97"/>
    </row>
    <row r="292" spans="1:16" x14ac:dyDescent="0.35">
      <c r="A292" s="62"/>
      <c r="B292" s="40" t="s">
        <v>224</v>
      </c>
      <c r="C292" s="100">
        <v>1</v>
      </c>
      <c r="D292" s="102">
        <v>10.4</v>
      </c>
      <c r="E292" s="102">
        <v>2.7</v>
      </c>
      <c r="F292" s="100"/>
      <c r="G292" s="98">
        <f>+C292*D292*E292</f>
        <v>28.080000000000002</v>
      </c>
      <c r="H292" s="60"/>
      <c r="I292" s="60"/>
      <c r="J292" s="60"/>
      <c r="K292" s="60"/>
      <c r="L292" s="60"/>
      <c r="M292" s="97"/>
      <c r="N292" s="97"/>
      <c r="O292" s="97"/>
      <c r="P292" s="97"/>
    </row>
    <row r="293" spans="1:16" x14ac:dyDescent="0.35">
      <c r="A293" s="62"/>
      <c r="B293" s="40" t="s">
        <v>225</v>
      </c>
      <c r="C293" s="100">
        <v>1</v>
      </c>
      <c r="D293" s="102">
        <v>6</v>
      </c>
      <c r="E293" s="102">
        <v>1.85</v>
      </c>
      <c r="F293" s="100"/>
      <c r="G293" s="98">
        <f>+C293*D293*E293</f>
        <v>11.100000000000001</v>
      </c>
      <c r="H293" s="60"/>
      <c r="I293" s="60"/>
      <c r="J293" s="60"/>
      <c r="K293" s="60"/>
      <c r="L293" s="60"/>
      <c r="M293" s="97"/>
      <c r="N293" s="97"/>
      <c r="O293" s="97"/>
      <c r="P293" s="97"/>
    </row>
    <row r="294" spans="1:16" x14ac:dyDescent="0.35">
      <c r="A294" s="62"/>
      <c r="B294" s="11" t="s">
        <v>19</v>
      </c>
      <c r="C294" s="60"/>
      <c r="D294" s="60" t="s">
        <v>226</v>
      </c>
      <c r="E294" s="100"/>
      <c r="F294" s="100"/>
      <c r="G294" s="98"/>
      <c r="H294" s="60"/>
      <c r="I294" s="60"/>
      <c r="J294" s="60"/>
      <c r="K294" s="60"/>
      <c r="L294" s="60"/>
      <c r="M294" s="97"/>
      <c r="N294" s="97"/>
      <c r="O294" s="97"/>
      <c r="P294" s="97"/>
    </row>
    <row r="295" spans="1:16" x14ac:dyDescent="0.35">
      <c r="A295" s="62"/>
      <c r="B295" s="97"/>
      <c r="C295" s="60"/>
      <c r="D295" s="60" t="s">
        <v>227</v>
      </c>
      <c r="E295" s="102"/>
      <c r="F295" s="100"/>
      <c r="G295" s="98"/>
      <c r="H295" s="60"/>
      <c r="I295" s="60"/>
      <c r="J295" s="60"/>
      <c r="K295" s="60"/>
      <c r="L295" s="60"/>
      <c r="M295" s="97"/>
      <c r="N295" s="97"/>
      <c r="O295" s="97"/>
      <c r="P295" s="97"/>
    </row>
    <row r="296" spans="1:16" x14ac:dyDescent="0.35">
      <c r="A296" s="62"/>
      <c r="B296" s="40" t="s">
        <v>228</v>
      </c>
      <c r="C296" s="100">
        <v>1</v>
      </c>
      <c r="D296" s="102">
        <f>10.4/2</f>
        <v>5.2</v>
      </c>
      <c r="E296" s="102">
        <v>5.25</v>
      </c>
      <c r="F296" s="100"/>
      <c r="G296" s="98">
        <f>+C296*D296*E296</f>
        <v>27.3</v>
      </c>
      <c r="H296" s="60"/>
      <c r="I296" s="60"/>
      <c r="J296" s="60"/>
      <c r="K296" s="60"/>
      <c r="L296" s="60"/>
      <c r="M296" s="97"/>
      <c r="N296" s="97"/>
      <c r="O296" s="97"/>
      <c r="P296" s="97"/>
    </row>
    <row r="297" spans="1:16" x14ac:dyDescent="0.35">
      <c r="A297" s="62"/>
      <c r="B297" s="97"/>
      <c r="C297" s="60"/>
      <c r="D297" s="60" t="s">
        <v>229</v>
      </c>
      <c r="E297" s="102"/>
      <c r="F297" s="100"/>
      <c r="G297" s="98"/>
      <c r="H297" s="60"/>
      <c r="I297" s="60"/>
      <c r="J297" s="60"/>
      <c r="K297" s="60"/>
      <c r="L297" s="60"/>
      <c r="M297" s="97"/>
      <c r="N297" s="97"/>
      <c r="O297" s="97"/>
      <c r="P297" s="97"/>
    </row>
    <row r="298" spans="1:16" x14ac:dyDescent="0.35">
      <c r="A298" s="62"/>
      <c r="B298" s="40" t="s">
        <v>230</v>
      </c>
      <c r="C298" s="100">
        <v>1</v>
      </c>
      <c r="D298" s="102">
        <f>12.9/2</f>
        <v>6.45</v>
      </c>
      <c r="E298" s="102">
        <v>5.54</v>
      </c>
      <c r="F298" s="100"/>
      <c r="G298" s="98">
        <f>+C298*D298*E298</f>
        <v>35.733000000000004</v>
      </c>
      <c r="H298" s="60"/>
      <c r="I298" s="60"/>
      <c r="J298" s="60"/>
      <c r="K298" s="60"/>
      <c r="L298" s="60"/>
      <c r="M298" s="97"/>
      <c r="N298" s="97"/>
      <c r="O298" s="97"/>
      <c r="P298" s="97"/>
    </row>
    <row r="299" spans="1:16" x14ac:dyDescent="0.35">
      <c r="A299" s="62"/>
      <c r="B299" s="40" t="s">
        <v>230</v>
      </c>
      <c r="C299" s="100">
        <v>1</v>
      </c>
      <c r="D299" s="102">
        <f t="shared" ref="D299:D321" si="9">12.9/2</f>
        <v>6.45</v>
      </c>
      <c r="E299" s="102">
        <v>5.46</v>
      </c>
      <c r="F299" s="100"/>
      <c r="G299" s="98">
        <f t="shared" ref="G299:G319" si="10">+C299*D299*E299</f>
        <v>35.216999999999999</v>
      </c>
      <c r="H299" s="60"/>
      <c r="I299" s="60"/>
      <c r="J299" s="60"/>
      <c r="K299" s="60"/>
      <c r="L299" s="60"/>
      <c r="M299" s="97"/>
      <c r="N299" s="97"/>
      <c r="O299" s="97"/>
      <c r="P299" s="97"/>
    </row>
    <row r="300" spans="1:16" x14ac:dyDescent="0.35">
      <c r="A300" s="62"/>
      <c r="B300" s="40" t="s">
        <v>230</v>
      </c>
      <c r="C300" s="100">
        <v>1</v>
      </c>
      <c r="D300" s="102">
        <f t="shared" si="9"/>
        <v>6.45</v>
      </c>
      <c r="E300" s="102">
        <v>5.37</v>
      </c>
      <c r="F300" s="100"/>
      <c r="G300" s="98">
        <f t="shared" si="10"/>
        <v>34.636500000000005</v>
      </c>
      <c r="H300" s="60"/>
      <c r="I300" s="60"/>
      <c r="J300" s="60"/>
      <c r="K300" s="60"/>
      <c r="L300" s="60"/>
      <c r="M300" s="97"/>
      <c r="N300" s="97"/>
      <c r="O300" s="97"/>
      <c r="P300" s="97"/>
    </row>
    <row r="301" spans="1:16" x14ac:dyDescent="0.35">
      <c r="A301" s="62"/>
      <c r="B301" s="40" t="s">
        <v>230</v>
      </c>
      <c r="C301" s="100">
        <v>1</v>
      </c>
      <c r="D301" s="102">
        <f t="shared" si="9"/>
        <v>6.45</v>
      </c>
      <c r="E301" s="102">
        <v>5.28</v>
      </c>
      <c r="F301" s="100"/>
      <c r="G301" s="98">
        <f t="shared" si="10"/>
        <v>34.056000000000004</v>
      </c>
      <c r="H301" s="60"/>
      <c r="I301" s="60"/>
      <c r="J301" s="60"/>
      <c r="K301" s="60"/>
      <c r="L301" s="60"/>
      <c r="M301" s="97"/>
      <c r="N301" s="97"/>
      <c r="O301" s="97"/>
      <c r="P301" s="97"/>
    </row>
    <row r="302" spans="1:16" x14ac:dyDescent="0.35">
      <c r="A302" s="62"/>
      <c r="B302" s="40" t="s">
        <v>230</v>
      </c>
      <c r="C302" s="100">
        <v>1</v>
      </c>
      <c r="D302" s="102">
        <f t="shared" si="9"/>
        <v>6.45</v>
      </c>
      <c r="E302" s="102">
        <v>5.2</v>
      </c>
      <c r="F302" s="100"/>
      <c r="G302" s="98">
        <f t="shared" si="10"/>
        <v>33.54</v>
      </c>
      <c r="H302" s="60"/>
      <c r="I302" s="60"/>
      <c r="J302" s="60"/>
      <c r="K302" s="60"/>
      <c r="L302" s="60"/>
      <c r="M302" s="97"/>
      <c r="N302" s="97"/>
      <c r="O302" s="97"/>
      <c r="P302" s="97"/>
    </row>
    <row r="303" spans="1:16" x14ac:dyDescent="0.35">
      <c r="A303" s="62"/>
      <c r="B303" s="40" t="s">
        <v>230</v>
      </c>
      <c r="C303" s="100">
        <v>1</v>
      </c>
      <c r="D303" s="102">
        <f t="shared" si="9"/>
        <v>6.45</v>
      </c>
      <c r="E303" s="102">
        <v>5.1100000000000003</v>
      </c>
      <c r="F303" s="100"/>
      <c r="G303" s="98">
        <f t="shared" si="10"/>
        <v>32.959500000000006</v>
      </c>
      <c r="H303" s="60"/>
      <c r="I303" s="60"/>
      <c r="J303" s="60"/>
      <c r="K303" s="60"/>
      <c r="L303" s="60"/>
      <c r="M303" s="97"/>
      <c r="N303" s="97"/>
      <c r="O303" s="97"/>
      <c r="P303" s="97"/>
    </row>
    <row r="304" spans="1:16" x14ac:dyDescent="0.35">
      <c r="A304" s="62"/>
      <c r="B304" s="40" t="s">
        <v>230</v>
      </c>
      <c r="C304" s="100">
        <v>1</v>
      </c>
      <c r="D304" s="102">
        <f t="shared" si="9"/>
        <v>6.45</v>
      </c>
      <c r="E304" s="102">
        <v>4.97</v>
      </c>
      <c r="F304" s="100"/>
      <c r="G304" s="98">
        <f t="shared" si="10"/>
        <v>32.0565</v>
      </c>
      <c r="H304" s="60"/>
      <c r="I304" s="60"/>
      <c r="J304" s="60"/>
      <c r="K304" s="60"/>
      <c r="L304" s="60"/>
      <c r="M304" s="97"/>
      <c r="N304" s="97"/>
      <c r="O304" s="97"/>
      <c r="P304" s="97"/>
    </row>
    <row r="305" spans="1:16" x14ac:dyDescent="0.35">
      <c r="A305" s="62"/>
      <c r="B305" s="40" t="s">
        <v>230</v>
      </c>
      <c r="C305" s="100">
        <v>1</v>
      </c>
      <c r="D305" s="102">
        <f t="shared" si="9"/>
        <v>6.45</v>
      </c>
      <c r="E305" s="102">
        <v>4.8899999999999997</v>
      </c>
      <c r="F305" s="100"/>
      <c r="G305" s="98">
        <f t="shared" si="10"/>
        <v>31.540499999999998</v>
      </c>
      <c r="H305" s="60"/>
      <c r="I305" s="60"/>
      <c r="J305" s="60"/>
      <c r="K305" s="60"/>
      <c r="L305" s="60"/>
      <c r="M305" s="97"/>
      <c r="N305" s="97"/>
      <c r="O305" s="97"/>
      <c r="P305" s="97"/>
    </row>
    <row r="306" spans="1:16" x14ac:dyDescent="0.35">
      <c r="A306" s="62"/>
      <c r="B306" s="40" t="s">
        <v>230</v>
      </c>
      <c r="C306" s="100">
        <v>1</v>
      </c>
      <c r="D306" s="102">
        <f t="shared" si="9"/>
        <v>6.45</v>
      </c>
      <c r="E306" s="102">
        <v>4.8</v>
      </c>
      <c r="F306" s="100"/>
      <c r="G306" s="98">
        <f t="shared" si="10"/>
        <v>30.96</v>
      </c>
      <c r="H306" s="60"/>
      <c r="I306" s="60"/>
      <c r="J306" s="60"/>
      <c r="K306" s="60"/>
      <c r="L306" s="60"/>
      <c r="M306" s="97"/>
      <c r="N306" s="97"/>
      <c r="O306" s="97"/>
      <c r="P306" s="97"/>
    </row>
    <row r="307" spans="1:16" x14ac:dyDescent="0.35">
      <c r="A307" s="62"/>
      <c r="B307" s="40" t="s">
        <v>230</v>
      </c>
      <c r="C307" s="100">
        <v>1</v>
      </c>
      <c r="D307" s="102">
        <f t="shared" si="9"/>
        <v>6.45</v>
      </c>
      <c r="E307" s="102">
        <v>4.8099999999999996</v>
      </c>
      <c r="F307" s="100"/>
      <c r="G307" s="98">
        <f t="shared" si="10"/>
        <v>31.0245</v>
      </c>
      <c r="H307" s="60"/>
      <c r="I307" s="60"/>
      <c r="J307" s="60"/>
      <c r="K307" s="60"/>
      <c r="L307" s="60"/>
      <c r="M307" s="97"/>
      <c r="N307" s="97"/>
      <c r="O307" s="97"/>
      <c r="P307" s="97"/>
    </row>
    <row r="308" spans="1:16" x14ac:dyDescent="0.35">
      <c r="A308" s="62"/>
      <c r="B308" s="40" t="s">
        <v>230</v>
      </c>
      <c r="C308" s="100">
        <v>1</v>
      </c>
      <c r="D308" s="102">
        <f t="shared" si="9"/>
        <v>6.45</v>
      </c>
      <c r="E308" s="102">
        <v>4.72</v>
      </c>
      <c r="F308" s="100"/>
      <c r="G308" s="98">
        <f t="shared" si="10"/>
        <v>30.443999999999999</v>
      </c>
      <c r="H308" s="60"/>
      <c r="I308" s="60"/>
      <c r="J308" s="60"/>
      <c r="K308" s="60"/>
      <c r="L308" s="60"/>
      <c r="M308" s="97"/>
      <c r="N308" s="97"/>
      <c r="O308" s="97"/>
      <c r="P308" s="97"/>
    </row>
    <row r="309" spans="1:16" x14ac:dyDescent="0.35">
      <c r="A309" s="62"/>
      <c r="B309" s="40" t="s">
        <v>230</v>
      </c>
      <c r="C309" s="100">
        <v>1</v>
      </c>
      <c r="D309" s="102">
        <f t="shared" si="9"/>
        <v>6.45</v>
      </c>
      <c r="E309" s="102">
        <v>4.63</v>
      </c>
      <c r="F309" s="100"/>
      <c r="G309" s="98">
        <f t="shared" si="10"/>
        <v>29.863499999999998</v>
      </c>
      <c r="H309" s="60"/>
      <c r="I309" s="60"/>
      <c r="J309" s="60"/>
      <c r="K309" s="60"/>
      <c r="L309" s="60"/>
      <c r="M309" s="97"/>
      <c r="N309" s="97"/>
      <c r="O309" s="97"/>
      <c r="P309" s="97"/>
    </row>
    <row r="310" spans="1:16" x14ac:dyDescent="0.35">
      <c r="A310" s="62"/>
      <c r="B310" s="40" t="s">
        <v>230</v>
      </c>
      <c r="C310" s="100">
        <v>1</v>
      </c>
      <c r="D310" s="102">
        <f t="shared" si="9"/>
        <v>6.45</v>
      </c>
      <c r="E310" s="102">
        <v>4.55</v>
      </c>
      <c r="F310" s="100"/>
      <c r="G310" s="98">
        <f t="shared" si="10"/>
        <v>29.3475</v>
      </c>
      <c r="H310" s="60"/>
      <c r="I310" s="60"/>
      <c r="J310" s="60"/>
      <c r="K310" s="60"/>
      <c r="L310" s="60"/>
      <c r="M310" s="97"/>
      <c r="N310" s="97"/>
      <c r="O310" s="97"/>
      <c r="P310" s="97"/>
    </row>
    <row r="311" spans="1:16" x14ac:dyDescent="0.35">
      <c r="A311" s="62"/>
      <c r="B311" s="40" t="s">
        <v>230</v>
      </c>
      <c r="C311" s="100">
        <v>1</v>
      </c>
      <c r="D311" s="102">
        <f t="shared" si="9"/>
        <v>6.45</v>
      </c>
      <c r="E311" s="102">
        <v>4.46</v>
      </c>
      <c r="F311" s="100"/>
      <c r="G311" s="98">
        <f t="shared" si="10"/>
        <v>28.766999999999999</v>
      </c>
      <c r="H311" s="60"/>
      <c r="I311" s="60"/>
      <c r="J311" s="60"/>
      <c r="K311" s="60"/>
      <c r="L311" s="60"/>
      <c r="M311" s="97"/>
      <c r="N311" s="97"/>
      <c r="O311" s="97"/>
      <c r="P311" s="97"/>
    </row>
    <row r="312" spans="1:16" x14ac:dyDescent="0.35">
      <c r="A312" s="62"/>
      <c r="B312" s="40" t="s">
        <v>230</v>
      </c>
      <c r="C312" s="100">
        <v>1</v>
      </c>
      <c r="D312" s="102">
        <f t="shared" si="9"/>
        <v>6.45</v>
      </c>
      <c r="E312" s="102">
        <v>4.37</v>
      </c>
      <c r="F312" s="100"/>
      <c r="G312" s="98">
        <f t="shared" si="10"/>
        <v>28.186500000000002</v>
      </c>
      <c r="H312" s="60"/>
      <c r="I312" s="60"/>
      <c r="J312" s="60"/>
      <c r="K312" s="60"/>
      <c r="L312" s="60"/>
      <c r="M312" s="97"/>
      <c r="N312" s="97"/>
      <c r="O312" s="97"/>
      <c r="P312" s="97"/>
    </row>
    <row r="313" spans="1:16" x14ac:dyDescent="0.35">
      <c r="A313" s="62"/>
      <c r="B313" s="40" t="s">
        <v>230</v>
      </c>
      <c r="C313" s="100">
        <v>1</v>
      </c>
      <c r="D313" s="102">
        <f t="shared" si="9"/>
        <v>6.45</v>
      </c>
      <c r="E313" s="102">
        <v>4.12</v>
      </c>
      <c r="F313" s="100"/>
      <c r="G313" s="98">
        <f t="shared" si="10"/>
        <v>26.574000000000002</v>
      </c>
      <c r="H313" s="60"/>
      <c r="I313" s="60"/>
      <c r="J313" s="60"/>
      <c r="K313" s="60"/>
      <c r="L313" s="60"/>
      <c r="M313" s="97"/>
      <c r="N313" s="97"/>
      <c r="O313" s="97"/>
      <c r="P313" s="97"/>
    </row>
    <row r="314" spans="1:16" x14ac:dyDescent="0.35">
      <c r="A314" s="62"/>
      <c r="B314" s="40" t="s">
        <v>230</v>
      </c>
      <c r="C314" s="100">
        <v>1</v>
      </c>
      <c r="D314" s="102">
        <f t="shared" si="9"/>
        <v>6.45</v>
      </c>
      <c r="E314" s="102">
        <v>4.45</v>
      </c>
      <c r="F314" s="100"/>
      <c r="G314" s="98">
        <f t="shared" si="10"/>
        <v>28.702500000000001</v>
      </c>
      <c r="H314" s="60"/>
      <c r="I314" s="60"/>
      <c r="J314" s="60"/>
      <c r="K314" s="60"/>
      <c r="L314" s="60"/>
      <c r="M314" s="97"/>
      <c r="N314" s="97"/>
      <c r="O314" s="97"/>
      <c r="P314" s="97"/>
    </row>
    <row r="315" spans="1:16" x14ac:dyDescent="0.35">
      <c r="A315" s="62"/>
      <c r="B315" s="40" t="s">
        <v>230</v>
      </c>
      <c r="C315" s="100">
        <v>1</v>
      </c>
      <c r="D315" s="102">
        <f t="shared" si="9"/>
        <v>6.45</v>
      </c>
      <c r="E315" s="102">
        <v>4.47</v>
      </c>
      <c r="F315" s="100"/>
      <c r="G315" s="98">
        <f t="shared" si="10"/>
        <v>28.831499999999998</v>
      </c>
      <c r="H315" s="60"/>
      <c r="I315" s="60"/>
      <c r="J315" s="60"/>
      <c r="K315" s="60"/>
      <c r="L315" s="60"/>
      <c r="M315" s="97"/>
      <c r="N315" s="97"/>
      <c r="O315" s="97"/>
      <c r="P315" s="97"/>
    </row>
    <row r="316" spans="1:16" x14ac:dyDescent="0.35">
      <c r="A316" s="62"/>
      <c r="B316" s="40" t="s">
        <v>230</v>
      </c>
      <c r="C316" s="100">
        <v>1</v>
      </c>
      <c r="D316" s="102">
        <f t="shared" si="9"/>
        <v>6.45</v>
      </c>
      <c r="E316" s="102">
        <v>4.49</v>
      </c>
      <c r="F316" s="100"/>
      <c r="G316" s="98">
        <f t="shared" si="10"/>
        <v>28.960500000000003</v>
      </c>
      <c r="H316" s="60"/>
      <c r="I316" s="60"/>
      <c r="J316" s="60"/>
      <c r="K316" s="60"/>
      <c r="L316" s="60"/>
      <c r="M316" s="97"/>
      <c r="N316" s="97"/>
      <c r="O316" s="97"/>
      <c r="P316" s="97"/>
    </row>
    <row r="317" spans="1:16" x14ac:dyDescent="0.35">
      <c r="A317" s="62"/>
      <c r="B317" s="40" t="s">
        <v>230</v>
      </c>
      <c r="C317" s="100">
        <v>1</v>
      </c>
      <c r="D317" s="102">
        <f t="shared" si="9"/>
        <v>6.45</v>
      </c>
      <c r="E317" s="102">
        <v>4.51</v>
      </c>
      <c r="F317" s="100"/>
      <c r="G317" s="98">
        <f t="shared" si="10"/>
        <v>29.089500000000001</v>
      </c>
      <c r="H317" s="60"/>
      <c r="I317" s="60"/>
      <c r="J317" s="60"/>
      <c r="K317" s="60"/>
      <c r="L317" s="60"/>
      <c r="M317" s="97"/>
      <c r="N317" s="97"/>
      <c r="O317" s="97"/>
      <c r="P317" s="97"/>
    </row>
    <row r="318" spans="1:16" x14ac:dyDescent="0.35">
      <c r="A318" s="62"/>
      <c r="B318" s="40" t="s">
        <v>230</v>
      </c>
      <c r="C318" s="100">
        <v>1</v>
      </c>
      <c r="D318" s="102">
        <f t="shared" si="9"/>
        <v>6.45</v>
      </c>
      <c r="E318" s="102">
        <v>4.5199999999999996</v>
      </c>
      <c r="F318" s="100"/>
      <c r="G318" s="98">
        <f t="shared" si="10"/>
        <v>29.153999999999996</v>
      </c>
      <c r="H318" s="60"/>
      <c r="I318" s="60"/>
      <c r="J318" s="60"/>
      <c r="K318" s="60"/>
      <c r="L318" s="60"/>
      <c r="M318" s="97"/>
      <c r="N318" s="97"/>
      <c r="O318" s="97"/>
      <c r="P318" s="97"/>
    </row>
    <row r="319" spans="1:16" x14ac:dyDescent="0.35">
      <c r="A319" s="62"/>
      <c r="B319" s="40" t="s">
        <v>230</v>
      </c>
      <c r="C319" s="100">
        <v>1</v>
      </c>
      <c r="D319" s="102">
        <f t="shared" si="9"/>
        <v>6.45</v>
      </c>
      <c r="E319" s="102">
        <v>4.54</v>
      </c>
      <c r="F319" s="100"/>
      <c r="G319" s="98">
        <f t="shared" si="10"/>
        <v>29.283000000000001</v>
      </c>
      <c r="H319" s="60"/>
      <c r="I319" s="60"/>
      <c r="J319" s="60"/>
      <c r="K319" s="60"/>
      <c r="L319" s="60"/>
      <c r="M319" s="97"/>
      <c r="N319" s="97"/>
      <c r="O319" s="97"/>
      <c r="P319" s="97"/>
    </row>
    <row r="320" spans="1:16" ht="13.9" customHeight="1" x14ac:dyDescent="0.35">
      <c r="A320" s="30"/>
      <c r="B320" s="97"/>
      <c r="C320" s="60"/>
      <c r="D320" s="60" t="s">
        <v>231</v>
      </c>
      <c r="E320" s="102"/>
      <c r="F320" s="100"/>
      <c r="G320" s="98"/>
      <c r="H320" s="97"/>
      <c r="I320" s="59"/>
      <c r="J320" s="56"/>
      <c r="K320" s="42"/>
      <c r="L320" s="60"/>
      <c r="M320" s="60"/>
      <c r="N320" s="29"/>
      <c r="O320" s="29"/>
      <c r="P320" s="51"/>
    </row>
    <row r="321" spans="1:16" x14ac:dyDescent="0.35">
      <c r="A321" s="62"/>
      <c r="B321" s="40" t="s">
        <v>230</v>
      </c>
      <c r="C321" s="100">
        <v>5</v>
      </c>
      <c r="D321" s="102">
        <f t="shared" si="9"/>
        <v>6.45</v>
      </c>
      <c r="E321" s="102">
        <v>5.7</v>
      </c>
      <c r="F321" s="100"/>
      <c r="G321" s="98">
        <f>+C321*D321*E321</f>
        <v>183.82500000000002</v>
      </c>
      <c r="H321" s="60"/>
      <c r="I321" s="60"/>
      <c r="J321" s="60"/>
      <c r="K321" s="60"/>
      <c r="L321" s="60"/>
      <c r="M321" s="97"/>
      <c r="N321" s="97"/>
      <c r="O321" s="97"/>
      <c r="P321" s="97"/>
    </row>
    <row r="322" spans="1:16" ht="13.9" customHeight="1" x14ac:dyDescent="0.35">
      <c r="A322" s="30"/>
      <c r="B322" s="97" t="s">
        <v>19</v>
      </c>
      <c r="C322" s="60"/>
      <c r="D322" s="60" t="s">
        <v>232</v>
      </c>
      <c r="E322" s="102"/>
      <c r="F322" s="100"/>
      <c r="G322" s="98"/>
      <c r="H322" s="97"/>
      <c r="I322" s="59"/>
      <c r="J322" s="56"/>
      <c r="K322" s="42"/>
      <c r="L322" s="60"/>
      <c r="M322" s="60"/>
      <c r="N322" s="29"/>
      <c r="O322" s="29"/>
      <c r="P322" s="51"/>
    </row>
    <row r="323" spans="1:16" ht="13.9" customHeight="1" x14ac:dyDescent="0.35">
      <c r="A323" s="127" t="s">
        <v>221</v>
      </c>
      <c r="B323" s="127"/>
      <c r="C323" s="100">
        <v>1</v>
      </c>
      <c r="D323" s="102">
        <v>42.2</v>
      </c>
      <c r="E323" s="102">
        <v>4.0999999999999996</v>
      </c>
      <c r="F323" s="100"/>
      <c r="G323" s="98">
        <f>+C323*D323*E323</f>
        <v>173.02</v>
      </c>
      <c r="H323" s="97"/>
      <c r="I323" s="59"/>
      <c r="J323" s="56"/>
      <c r="K323" s="42"/>
      <c r="L323" s="60"/>
      <c r="M323" s="60"/>
      <c r="N323" s="29"/>
      <c r="O323" s="29"/>
      <c r="P323" s="51"/>
    </row>
    <row r="324" spans="1:16" x14ac:dyDescent="0.35">
      <c r="A324" s="62"/>
      <c r="B324" s="40" t="s">
        <v>222</v>
      </c>
      <c r="C324" s="100">
        <v>1</v>
      </c>
      <c r="D324" s="102">
        <v>42.2</v>
      </c>
      <c r="E324" s="102">
        <v>6.25</v>
      </c>
      <c r="F324" s="100"/>
      <c r="G324" s="98">
        <f>+C324*D324*E324</f>
        <v>263.75</v>
      </c>
      <c r="H324" s="60"/>
      <c r="I324" s="60"/>
      <c r="J324" s="60"/>
      <c r="K324" s="60"/>
      <c r="L324" s="60"/>
      <c r="M324" s="97"/>
      <c r="N324" s="97"/>
      <c r="O324" s="97"/>
      <c r="P324" s="97"/>
    </row>
    <row r="325" spans="1:16" x14ac:dyDescent="0.35">
      <c r="A325" s="62"/>
      <c r="B325" s="40" t="s">
        <v>223</v>
      </c>
      <c r="C325" s="100">
        <v>1</v>
      </c>
      <c r="D325" s="102">
        <v>18.8</v>
      </c>
      <c r="E325" s="102">
        <v>2.65</v>
      </c>
      <c r="F325" s="100"/>
      <c r="G325" s="98">
        <f>+C325*D325*E325</f>
        <v>49.82</v>
      </c>
      <c r="H325" s="60"/>
      <c r="I325" s="60"/>
      <c r="J325" s="60"/>
      <c r="K325" s="60"/>
      <c r="L325" s="60"/>
      <c r="M325" s="97"/>
      <c r="N325" s="97"/>
      <c r="O325" s="97"/>
      <c r="P325" s="97"/>
    </row>
    <row r="326" spans="1:16" x14ac:dyDescent="0.35">
      <c r="A326" s="62"/>
      <c r="B326" s="40" t="s">
        <v>224</v>
      </c>
      <c r="C326" s="100">
        <v>1</v>
      </c>
      <c r="D326" s="102">
        <v>10.4</v>
      </c>
      <c r="E326" s="102">
        <v>2.7</v>
      </c>
      <c r="F326" s="100"/>
      <c r="G326" s="98">
        <f>+C326*D326*E326</f>
        <v>28.080000000000002</v>
      </c>
      <c r="H326" s="60"/>
      <c r="I326" s="60"/>
      <c r="J326" s="60"/>
      <c r="K326" s="60"/>
      <c r="L326" s="60"/>
      <c r="M326" s="97"/>
      <c r="N326" s="97"/>
      <c r="O326" s="97"/>
      <c r="P326" s="97"/>
    </row>
    <row r="327" spans="1:16" x14ac:dyDescent="0.35">
      <c r="A327" s="62"/>
      <c r="B327" s="40" t="s">
        <v>225</v>
      </c>
      <c r="C327" s="100">
        <v>1</v>
      </c>
      <c r="D327" s="102">
        <v>6</v>
      </c>
      <c r="E327" s="102">
        <v>1.85</v>
      </c>
      <c r="F327" s="100"/>
      <c r="G327" s="98">
        <f>+C327*D327*E327</f>
        <v>11.100000000000001</v>
      </c>
      <c r="H327" s="60"/>
      <c r="I327" s="60"/>
      <c r="J327" s="60"/>
      <c r="K327" s="60"/>
      <c r="L327" s="60"/>
      <c r="M327" s="97"/>
      <c r="N327" s="97"/>
      <c r="O327" s="97"/>
      <c r="P327" s="97"/>
    </row>
    <row r="328" spans="1:16" ht="13.9" customHeight="1" x14ac:dyDescent="0.35">
      <c r="A328" s="30"/>
      <c r="B328" s="11" t="s">
        <v>19</v>
      </c>
      <c r="C328" s="60"/>
      <c r="D328" s="60" t="s">
        <v>233</v>
      </c>
      <c r="E328" s="100"/>
      <c r="F328" s="100"/>
      <c r="G328" s="98"/>
      <c r="H328" s="97"/>
      <c r="I328" s="59"/>
      <c r="J328" s="56"/>
      <c r="K328" s="42"/>
      <c r="L328" s="60"/>
      <c r="M328" s="60"/>
      <c r="N328" s="29"/>
      <c r="O328" s="29"/>
      <c r="P328" s="51"/>
    </row>
    <row r="329" spans="1:16" ht="13.9" customHeight="1" x14ac:dyDescent="0.35">
      <c r="A329" s="30"/>
      <c r="B329" s="97"/>
      <c r="C329" s="60"/>
      <c r="D329" s="60" t="s">
        <v>227</v>
      </c>
      <c r="E329" s="102"/>
      <c r="F329" s="100"/>
      <c r="G329" s="98"/>
      <c r="H329" s="97"/>
      <c r="I329" s="59"/>
      <c r="J329" s="56"/>
      <c r="K329" s="42"/>
      <c r="L329" s="60"/>
      <c r="M329" s="60"/>
      <c r="N329" s="29"/>
      <c r="O329" s="29"/>
      <c r="P329" s="51"/>
    </row>
    <row r="330" spans="1:16" ht="13.9" customHeight="1" x14ac:dyDescent="0.35">
      <c r="A330" s="30"/>
      <c r="B330" s="40" t="s">
        <v>228</v>
      </c>
      <c r="C330" s="100">
        <v>1</v>
      </c>
      <c r="D330" s="102">
        <f>10.4/2</f>
        <v>5.2</v>
      </c>
      <c r="E330" s="102">
        <v>5.25</v>
      </c>
      <c r="F330" s="100"/>
      <c r="G330" s="98">
        <f>+C330*D330*E330</f>
        <v>27.3</v>
      </c>
      <c r="H330" s="97"/>
      <c r="I330" s="59"/>
      <c r="J330" s="56"/>
      <c r="K330" s="42"/>
      <c r="L330" s="60"/>
      <c r="M330" s="60"/>
      <c r="N330" s="29"/>
      <c r="O330" s="29"/>
      <c r="P330" s="51"/>
    </row>
    <row r="331" spans="1:16" ht="13.9" customHeight="1" x14ac:dyDescent="0.35">
      <c r="A331" s="30"/>
      <c r="B331" s="97"/>
      <c r="C331" s="60"/>
      <c r="D331" s="60" t="s">
        <v>229</v>
      </c>
      <c r="E331" s="102"/>
      <c r="F331" s="100"/>
      <c r="G331" s="98"/>
      <c r="H331" s="97"/>
      <c r="I331" s="59"/>
      <c r="J331" s="56"/>
      <c r="K331" s="42"/>
      <c r="L331" s="60"/>
      <c r="M331" s="60"/>
      <c r="N331" s="29"/>
      <c r="O331" s="29"/>
      <c r="P331" s="51"/>
    </row>
    <row r="332" spans="1:16" x14ac:dyDescent="0.35">
      <c r="A332" s="62"/>
      <c r="B332" s="40" t="s">
        <v>230</v>
      </c>
      <c r="C332" s="100">
        <v>1</v>
      </c>
      <c r="D332" s="102">
        <f>12.9/2</f>
        <v>6.45</v>
      </c>
      <c r="E332" s="102">
        <v>5.54</v>
      </c>
      <c r="F332" s="100"/>
      <c r="G332" s="98">
        <f>+C332*D332*E332</f>
        <v>35.733000000000004</v>
      </c>
      <c r="H332" s="60"/>
      <c r="I332" s="60"/>
      <c r="J332" s="60"/>
      <c r="K332" s="60"/>
      <c r="L332" s="60"/>
      <c r="M332" s="97"/>
      <c r="N332" s="97"/>
      <c r="O332" s="97"/>
      <c r="P332" s="97"/>
    </row>
    <row r="333" spans="1:16" x14ac:dyDescent="0.35">
      <c r="A333" s="62"/>
      <c r="B333" s="40" t="s">
        <v>230</v>
      </c>
      <c r="C333" s="100">
        <v>1</v>
      </c>
      <c r="D333" s="102">
        <f t="shared" ref="D333:D355" si="11">12.9/2</f>
        <v>6.45</v>
      </c>
      <c r="E333" s="102">
        <v>5.46</v>
      </c>
      <c r="F333" s="100"/>
      <c r="G333" s="98">
        <f t="shared" ref="G333:G353" si="12">+C333*D333*E333</f>
        <v>35.216999999999999</v>
      </c>
      <c r="H333" s="60"/>
      <c r="I333" s="60"/>
      <c r="J333" s="60"/>
      <c r="K333" s="60"/>
      <c r="L333" s="60"/>
      <c r="M333" s="97"/>
      <c r="N333" s="97"/>
      <c r="O333" s="97"/>
      <c r="P333" s="97"/>
    </row>
    <row r="334" spans="1:16" x14ac:dyDescent="0.35">
      <c r="A334" s="62"/>
      <c r="B334" s="40" t="s">
        <v>230</v>
      </c>
      <c r="C334" s="100">
        <v>1</v>
      </c>
      <c r="D334" s="102">
        <f t="shared" si="11"/>
        <v>6.45</v>
      </c>
      <c r="E334" s="102">
        <v>5.37</v>
      </c>
      <c r="F334" s="100"/>
      <c r="G334" s="98">
        <f t="shared" si="12"/>
        <v>34.636500000000005</v>
      </c>
      <c r="H334" s="60"/>
      <c r="I334" s="60"/>
      <c r="J334" s="60"/>
      <c r="K334" s="60"/>
      <c r="L334" s="60"/>
      <c r="M334" s="97"/>
      <c r="N334" s="97"/>
      <c r="O334" s="97"/>
      <c r="P334" s="97"/>
    </row>
    <row r="335" spans="1:16" x14ac:dyDescent="0.35">
      <c r="A335" s="62"/>
      <c r="B335" s="40" t="s">
        <v>230</v>
      </c>
      <c r="C335" s="100">
        <v>1</v>
      </c>
      <c r="D335" s="102">
        <f t="shared" si="11"/>
        <v>6.45</v>
      </c>
      <c r="E335" s="102">
        <v>5.28</v>
      </c>
      <c r="F335" s="100"/>
      <c r="G335" s="98">
        <f t="shared" si="12"/>
        <v>34.056000000000004</v>
      </c>
      <c r="H335" s="60"/>
      <c r="I335" s="60"/>
      <c r="J335" s="60"/>
      <c r="K335" s="60"/>
      <c r="L335" s="60"/>
      <c r="M335" s="97"/>
      <c r="N335" s="97"/>
      <c r="O335" s="97"/>
      <c r="P335" s="97"/>
    </row>
    <row r="336" spans="1:16" x14ac:dyDescent="0.35">
      <c r="A336" s="62"/>
      <c r="B336" s="40" t="s">
        <v>230</v>
      </c>
      <c r="C336" s="100">
        <v>1</v>
      </c>
      <c r="D336" s="102">
        <f t="shared" si="11"/>
        <v>6.45</v>
      </c>
      <c r="E336" s="102">
        <v>5.2</v>
      </c>
      <c r="F336" s="100"/>
      <c r="G336" s="98">
        <f t="shared" si="12"/>
        <v>33.54</v>
      </c>
      <c r="H336" s="60"/>
      <c r="I336" s="60"/>
      <c r="J336" s="60"/>
      <c r="K336" s="60"/>
      <c r="L336" s="60"/>
      <c r="M336" s="97"/>
      <c r="N336" s="97"/>
      <c r="O336" s="97"/>
      <c r="P336" s="97"/>
    </row>
    <row r="337" spans="1:16" x14ac:dyDescent="0.35">
      <c r="A337" s="62"/>
      <c r="B337" s="40" t="s">
        <v>230</v>
      </c>
      <c r="C337" s="100">
        <v>1</v>
      </c>
      <c r="D337" s="102">
        <f t="shared" si="11"/>
        <v>6.45</v>
      </c>
      <c r="E337" s="102">
        <v>5.1100000000000003</v>
      </c>
      <c r="F337" s="100"/>
      <c r="G337" s="98">
        <f t="shared" si="12"/>
        <v>32.959500000000006</v>
      </c>
      <c r="H337" s="60"/>
      <c r="I337" s="60"/>
      <c r="J337" s="60"/>
      <c r="K337" s="60"/>
      <c r="L337" s="60"/>
      <c r="M337" s="97"/>
      <c r="N337" s="97"/>
      <c r="O337" s="97"/>
      <c r="P337" s="97"/>
    </row>
    <row r="338" spans="1:16" x14ac:dyDescent="0.35">
      <c r="A338" s="62"/>
      <c r="B338" s="40" t="s">
        <v>230</v>
      </c>
      <c r="C338" s="100">
        <v>1</v>
      </c>
      <c r="D338" s="102">
        <f t="shared" si="11"/>
        <v>6.45</v>
      </c>
      <c r="E338" s="102">
        <v>4.97</v>
      </c>
      <c r="F338" s="100"/>
      <c r="G338" s="98">
        <f t="shared" si="12"/>
        <v>32.0565</v>
      </c>
      <c r="H338" s="60"/>
      <c r="I338" s="60"/>
      <c r="J338" s="60"/>
      <c r="K338" s="60"/>
      <c r="L338" s="60"/>
      <c r="M338" s="97"/>
      <c r="N338" s="97"/>
      <c r="O338" s="97"/>
      <c r="P338" s="97"/>
    </row>
    <row r="339" spans="1:16" x14ac:dyDescent="0.35">
      <c r="A339" s="62"/>
      <c r="B339" s="40" t="s">
        <v>230</v>
      </c>
      <c r="C339" s="100">
        <v>1</v>
      </c>
      <c r="D339" s="102">
        <f t="shared" si="11"/>
        <v>6.45</v>
      </c>
      <c r="E339" s="102">
        <v>4.8899999999999997</v>
      </c>
      <c r="F339" s="100"/>
      <c r="G339" s="98">
        <f t="shared" si="12"/>
        <v>31.540499999999998</v>
      </c>
      <c r="H339" s="60"/>
      <c r="I339" s="60"/>
      <c r="J339" s="60"/>
      <c r="K339" s="60"/>
      <c r="L339" s="60"/>
      <c r="M339" s="97"/>
      <c r="N339" s="97"/>
      <c r="O339" s="97"/>
      <c r="P339" s="97"/>
    </row>
    <row r="340" spans="1:16" x14ac:dyDescent="0.35">
      <c r="A340" s="62"/>
      <c r="B340" s="40" t="s">
        <v>230</v>
      </c>
      <c r="C340" s="100">
        <v>1</v>
      </c>
      <c r="D340" s="102">
        <f t="shared" si="11"/>
        <v>6.45</v>
      </c>
      <c r="E340" s="102">
        <v>4.8</v>
      </c>
      <c r="F340" s="100"/>
      <c r="G340" s="98">
        <f t="shared" si="12"/>
        <v>30.96</v>
      </c>
      <c r="H340" s="60"/>
      <c r="I340" s="60"/>
      <c r="J340" s="60"/>
      <c r="K340" s="60"/>
      <c r="L340" s="60"/>
      <c r="M340" s="97"/>
      <c r="N340" s="97"/>
      <c r="O340" s="97"/>
      <c r="P340" s="97"/>
    </row>
    <row r="341" spans="1:16" x14ac:dyDescent="0.35">
      <c r="A341" s="62"/>
      <c r="B341" s="40" t="s">
        <v>230</v>
      </c>
      <c r="C341" s="100">
        <v>1</v>
      </c>
      <c r="D341" s="102">
        <f t="shared" si="11"/>
        <v>6.45</v>
      </c>
      <c r="E341" s="102">
        <v>4.8099999999999996</v>
      </c>
      <c r="F341" s="100"/>
      <c r="G341" s="98">
        <f>+C341*D341*E341</f>
        <v>31.0245</v>
      </c>
      <c r="H341" s="60"/>
      <c r="I341" s="60"/>
      <c r="J341" s="60"/>
      <c r="K341" s="60"/>
      <c r="L341" s="60"/>
      <c r="M341" s="97"/>
      <c r="N341" s="97"/>
      <c r="O341" s="97"/>
      <c r="P341" s="97"/>
    </row>
    <row r="342" spans="1:16" x14ac:dyDescent="0.35">
      <c r="A342" s="62"/>
      <c r="B342" s="40" t="s">
        <v>230</v>
      </c>
      <c r="C342" s="100">
        <v>1</v>
      </c>
      <c r="D342" s="102">
        <f t="shared" si="11"/>
        <v>6.45</v>
      </c>
      <c r="E342" s="102">
        <v>4.72</v>
      </c>
      <c r="F342" s="100"/>
      <c r="G342" s="98">
        <f t="shared" si="12"/>
        <v>30.443999999999999</v>
      </c>
      <c r="H342" s="60"/>
      <c r="I342" s="60"/>
      <c r="J342" s="60"/>
      <c r="K342" s="60"/>
      <c r="L342" s="60"/>
      <c r="M342" s="97"/>
      <c r="N342" s="97"/>
      <c r="O342" s="97"/>
      <c r="P342" s="97"/>
    </row>
    <row r="343" spans="1:16" x14ac:dyDescent="0.35">
      <c r="A343" s="62"/>
      <c r="B343" s="40" t="s">
        <v>230</v>
      </c>
      <c r="C343" s="100">
        <v>1</v>
      </c>
      <c r="D343" s="102">
        <f t="shared" si="11"/>
        <v>6.45</v>
      </c>
      <c r="E343" s="102">
        <v>4.63</v>
      </c>
      <c r="F343" s="100"/>
      <c r="G343" s="98">
        <f t="shared" si="12"/>
        <v>29.863499999999998</v>
      </c>
      <c r="H343" s="60"/>
      <c r="I343" s="60"/>
      <c r="J343" s="60"/>
      <c r="K343" s="60"/>
      <c r="L343" s="60"/>
      <c r="M343" s="97"/>
      <c r="N343" s="97"/>
      <c r="O343" s="97"/>
      <c r="P343" s="97"/>
    </row>
    <row r="344" spans="1:16" x14ac:dyDescent="0.35">
      <c r="A344" s="62"/>
      <c r="B344" s="40" t="s">
        <v>230</v>
      </c>
      <c r="C344" s="100">
        <v>1</v>
      </c>
      <c r="D344" s="102">
        <f t="shared" si="11"/>
        <v>6.45</v>
      </c>
      <c r="E344" s="102">
        <v>4.55</v>
      </c>
      <c r="F344" s="100"/>
      <c r="G344" s="98">
        <f t="shared" si="12"/>
        <v>29.3475</v>
      </c>
      <c r="H344" s="60"/>
      <c r="I344" s="60"/>
      <c r="J344" s="60"/>
      <c r="K344" s="60"/>
      <c r="L344" s="60"/>
      <c r="M344" s="97"/>
      <c r="N344" s="97"/>
      <c r="O344" s="97"/>
      <c r="P344" s="97"/>
    </row>
    <row r="345" spans="1:16" x14ac:dyDescent="0.35">
      <c r="A345" s="62"/>
      <c r="B345" s="40" t="s">
        <v>230</v>
      </c>
      <c r="C345" s="100">
        <v>1</v>
      </c>
      <c r="D345" s="102">
        <f t="shared" si="11"/>
        <v>6.45</v>
      </c>
      <c r="E345" s="102">
        <v>4.46</v>
      </c>
      <c r="F345" s="100"/>
      <c r="G345" s="98">
        <f t="shared" si="12"/>
        <v>28.766999999999999</v>
      </c>
      <c r="H345" s="60"/>
      <c r="I345" s="60"/>
      <c r="J345" s="60"/>
      <c r="K345" s="60"/>
      <c r="L345" s="60"/>
      <c r="M345" s="97"/>
      <c r="N345" s="97"/>
      <c r="O345" s="97"/>
      <c r="P345" s="97"/>
    </row>
    <row r="346" spans="1:16" x14ac:dyDescent="0.35">
      <c r="A346" s="62"/>
      <c r="B346" s="40" t="s">
        <v>230</v>
      </c>
      <c r="C346" s="100">
        <v>1</v>
      </c>
      <c r="D346" s="102">
        <f t="shared" si="11"/>
        <v>6.45</v>
      </c>
      <c r="E346" s="102">
        <v>4.37</v>
      </c>
      <c r="F346" s="100"/>
      <c r="G346" s="98">
        <f t="shared" si="12"/>
        <v>28.186500000000002</v>
      </c>
      <c r="H346" s="60"/>
      <c r="I346" s="60"/>
      <c r="J346" s="60"/>
      <c r="K346" s="60"/>
      <c r="L346" s="60"/>
      <c r="M346" s="97"/>
      <c r="N346" s="97"/>
      <c r="O346" s="97"/>
      <c r="P346" s="97"/>
    </row>
    <row r="347" spans="1:16" x14ac:dyDescent="0.35">
      <c r="A347" s="62"/>
      <c r="B347" s="40" t="s">
        <v>230</v>
      </c>
      <c r="C347" s="100">
        <v>1</v>
      </c>
      <c r="D347" s="102">
        <f t="shared" si="11"/>
        <v>6.45</v>
      </c>
      <c r="E347" s="102">
        <v>4.12</v>
      </c>
      <c r="F347" s="100"/>
      <c r="G347" s="98">
        <f t="shared" si="12"/>
        <v>26.574000000000002</v>
      </c>
      <c r="H347" s="60"/>
      <c r="I347" s="60"/>
      <c r="J347" s="60"/>
      <c r="K347" s="60"/>
      <c r="L347" s="60"/>
      <c r="M347" s="97"/>
      <c r="N347" s="97"/>
      <c r="O347" s="97"/>
      <c r="P347" s="97"/>
    </row>
    <row r="348" spans="1:16" x14ac:dyDescent="0.35">
      <c r="A348" s="62"/>
      <c r="B348" s="40" t="s">
        <v>230</v>
      </c>
      <c r="C348" s="100">
        <v>1</v>
      </c>
      <c r="D348" s="102">
        <f t="shared" si="11"/>
        <v>6.45</v>
      </c>
      <c r="E348" s="102">
        <v>4.45</v>
      </c>
      <c r="F348" s="100"/>
      <c r="G348" s="98">
        <f t="shared" si="12"/>
        <v>28.702500000000001</v>
      </c>
      <c r="H348" s="60"/>
      <c r="I348" s="60"/>
      <c r="J348" s="60"/>
      <c r="K348" s="60"/>
      <c r="L348" s="60"/>
      <c r="M348" s="97"/>
      <c r="N348" s="97"/>
      <c r="O348" s="97"/>
      <c r="P348" s="97"/>
    </row>
    <row r="349" spans="1:16" x14ac:dyDescent="0.35">
      <c r="A349" s="62"/>
      <c r="B349" s="40" t="s">
        <v>230</v>
      </c>
      <c r="C349" s="100">
        <v>1</v>
      </c>
      <c r="D349" s="102">
        <f t="shared" si="11"/>
        <v>6.45</v>
      </c>
      <c r="E349" s="102">
        <v>4.47</v>
      </c>
      <c r="F349" s="100"/>
      <c r="G349" s="98">
        <f t="shared" si="12"/>
        <v>28.831499999999998</v>
      </c>
      <c r="H349" s="60"/>
      <c r="I349" s="60"/>
      <c r="J349" s="60"/>
      <c r="K349" s="60"/>
      <c r="L349" s="60"/>
      <c r="M349" s="97"/>
      <c r="N349" s="97"/>
      <c r="O349" s="97"/>
      <c r="P349" s="97"/>
    </row>
    <row r="350" spans="1:16" x14ac:dyDescent="0.35">
      <c r="A350" s="62"/>
      <c r="B350" s="40" t="s">
        <v>230</v>
      </c>
      <c r="C350" s="100">
        <v>1</v>
      </c>
      <c r="D350" s="102">
        <f t="shared" si="11"/>
        <v>6.45</v>
      </c>
      <c r="E350" s="102">
        <v>4.49</v>
      </c>
      <c r="F350" s="100"/>
      <c r="G350" s="98">
        <f t="shared" si="12"/>
        <v>28.960500000000003</v>
      </c>
      <c r="H350" s="60"/>
      <c r="I350" s="60"/>
      <c r="J350" s="60"/>
      <c r="K350" s="60"/>
      <c r="L350" s="60"/>
      <c r="M350" s="97"/>
      <c r="N350" s="97"/>
      <c r="O350" s="97"/>
      <c r="P350" s="97"/>
    </row>
    <row r="351" spans="1:16" x14ac:dyDescent="0.35">
      <c r="A351" s="62"/>
      <c r="B351" s="40" t="s">
        <v>230</v>
      </c>
      <c r="C351" s="100">
        <v>1</v>
      </c>
      <c r="D351" s="102">
        <f t="shared" si="11"/>
        <v>6.45</v>
      </c>
      <c r="E351" s="102">
        <v>4.51</v>
      </c>
      <c r="F351" s="100"/>
      <c r="G351" s="98">
        <f t="shared" si="12"/>
        <v>29.089500000000001</v>
      </c>
      <c r="H351" s="60"/>
      <c r="I351" s="60"/>
      <c r="J351" s="60"/>
      <c r="K351" s="60"/>
      <c r="L351" s="60"/>
      <c r="M351" s="97"/>
      <c r="N351" s="97"/>
      <c r="O351" s="97"/>
      <c r="P351" s="97"/>
    </row>
    <row r="352" spans="1:16" x14ac:dyDescent="0.35">
      <c r="A352" s="62"/>
      <c r="B352" s="40" t="s">
        <v>230</v>
      </c>
      <c r="C352" s="100">
        <v>1</v>
      </c>
      <c r="D352" s="102">
        <f t="shared" si="11"/>
        <v>6.45</v>
      </c>
      <c r="E352" s="102">
        <v>4.5199999999999996</v>
      </c>
      <c r="F352" s="100"/>
      <c r="G352" s="98">
        <f t="shared" si="12"/>
        <v>29.153999999999996</v>
      </c>
      <c r="H352" s="60"/>
      <c r="I352" s="60"/>
      <c r="J352" s="60"/>
      <c r="K352" s="60"/>
      <c r="L352" s="60"/>
      <c r="M352" s="97"/>
      <c r="N352" s="97"/>
      <c r="O352" s="97"/>
      <c r="P352" s="97"/>
    </row>
    <row r="353" spans="1:16" x14ac:dyDescent="0.35">
      <c r="A353" s="62"/>
      <c r="B353" s="40" t="s">
        <v>230</v>
      </c>
      <c r="C353" s="100">
        <v>1</v>
      </c>
      <c r="D353" s="102">
        <f t="shared" si="11"/>
        <v>6.45</v>
      </c>
      <c r="E353" s="102">
        <v>4.54</v>
      </c>
      <c r="F353" s="100"/>
      <c r="G353" s="98">
        <f t="shared" si="12"/>
        <v>29.283000000000001</v>
      </c>
      <c r="H353" s="60"/>
      <c r="I353" s="60"/>
      <c r="J353" s="60"/>
      <c r="K353" s="60"/>
      <c r="L353" s="60"/>
      <c r="M353" s="97"/>
      <c r="N353" s="97"/>
      <c r="O353" s="97"/>
      <c r="P353" s="97"/>
    </row>
    <row r="354" spans="1:16" ht="14.65" customHeight="1" x14ac:dyDescent="0.35">
      <c r="A354" s="30"/>
      <c r="B354" s="97"/>
      <c r="C354" s="60"/>
      <c r="D354" s="60" t="s">
        <v>231</v>
      </c>
      <c r="E354" s="102"/>
      <c r="F354" s="100"/>
      <c r="G354" s="98"/>
      <c r="H354" s="97"/>
      <c r="I354" s="59"/>
      <c r="J354" s="56"/>
      <c r="K354" s="42"/>
      <c r="L354" s="60"/>
      <c r="M354" s="60"/>
      <c r="N354" s="29"/>
      <c r="O354" s="29"/>
      <c r="P354" s="51"/>
    </row>
    <row r="355" spans="1:16" ht="13.9" customHeight="1" x14ac:dyDescent="0.35">
      <c r="A355" s="30"/>
      <c r="B355" s="40" t="s">
        <v>230</v>
      </c>
      <c r="C355" s="100">
        <v>5</v>
      </c>
      <c r="D355" s="102">
        <f t="shared" si="11"/>
        <v>6.45</v>
      </c>
      <c r="E355" s="102">
        <v>5.7</v>
      </c>
      <c r="F355" s="100"/>
      <c r="G355" s="98">
        <f>+C355*D355*E355</f>
        <v>183.82500000000002</v>
      </c>
      <c r="H355" s="97"/>
      <c r="I355" s="59"/>
      <c r="J355" s="56"/>
      <c r="K355" s="42"/>
      <c r="L355" s="60"/>
      <c r="M355" s="60"/>
      <c r="N355" s="29"/>
      <c r="O355" s="29"/>
      <c r="P355" s="51"/>
    </row>
    <row r="356" spans="1:16" ht="13.9" customHeight="1" x14ac:dyDescent="0.35">
      <c r="A356" s="30"/>
      <c r="B356" s="11" t="s">
        <v>19</v>
      </c>
      <c r="C356" s="60"/>
      <c r="D356" s="60" t="s">
        <v>234</v>
      </c>
      <c r="E356" s="100"/>
      <c r="F356" s="100"/>
      <c r="G356" s="98"/>
      <c r="H356" s="97"/>
      <c r="I356" s="59"/>
      <c r="J356" s="56"/>
      <c r="K356" s="42"/>
      <c r="L356" s="60"/>
      <c r="M356" s="60"/>
      <c r="N356" s="29"/>
      <c r="O356" s="29"/>
      <c r="P356" s="51"/>
    </row>
    <row r="357" spans="1:16" ht="13.9" customHeight="1" x14ac:dyDescent="0.35">
      <c r="A357" s="30"/>
      <c r="B357" s="97"/>
      <c r="C357" s="60"/>
      <c r="D357" s="60" t="s">
        <v>221</v>
      </c>
      <c r="E357" s="100"/>
      <c r="F357" s="100"/>
      <c r="G357" s="98"/>
      <c r="H357" s="97"/>
      <c r="I357" s="59"/>
      <c r="J357" s="56"/>
      <c r="K357" s="42"/>
      <c r="L357" s="60"/>
      <c r="M357" s="60"/>
      <c r="N357" s="29"/>
      <c r="O357" s="29"/>
      <c r="P357" s="51"/>
    </row>
    <row r="358" spans="1:16" x14ac:dyDescent="0.35">
      <c r="A358" s="62"/>
      <c r="B358" s="40" t="s">
        <v>222</v>
      </c>
      <c r="C358" s="100">
        <v>1</v>
      </c>
      <c r="D358" s="102">
        <v>42.2</v>
      </c>
      <c r="E358" s="102">
        <v>4.0999999999999996</v>
      </c>
      <c r="F358" s="100"/>
      <c r="G358" s="98">
        <f>+C358*D358*E358</f>
        <v>173.02</v>
      </c>
      <c r="H358" s="60"/>
      <c r="I358" s="60"/>
      <c r="J358" s="60"/>
      <c r="K358" s="60"/>
      <c r="L358" s="60"/>
      <c r="M358" s="97"/>
      <c r="N358" s="97"/>
      <c r="O358" s="97"/>
      <c r="P358" s="97"/>
    </row>
    <row r="359" spans="1:16" x14ac:dyDescent="0.35">
      <c r="A359" s="62"/>
      <c r="B359" s="40" t="s">
        <v>222</v>
      </c>
      <c r="C359" s="100">
        <v>1</v>
      </c>
      <c r="D359" s="102">
        <v>42.2</v>
      </c>
      <c r="E359" s="102">
        <v>6.25</v>
      </c>
      <c r="F359" s="100"/>
      <c r="G359" s="98">
        <f>+C359*D359*E359</f>
        <v>263.75</v>
      </c>
      <c r="H359" s="60"/>
      <c r="I359" s="60"/>
      <c r="J359" s="60"/>
      <c r="K359" s="60"/>
      <c r="L359" s="60"/>
      <c r="M359" s="97"/>
      <c r="N359" s="97"/>
      <c r="O359" s="97"/>
      <c r="P359" s="97"/>
    </row>
    <row r="360" spans="1:16" x14ac:dyDescent="0.35">
      <c r="A360" s="62"/>
      <c r="B360" s="40" t="s">
        <v>223</v>
      </c>
      <c r="C360" s="100">
        <v>1</v>
      </c>
      <c r="D360" s="102">
        <v>18.8</v>
      </c>
      <c r="E360" s="102">
        <v>2.65</v>
      </c>
      <c r="F360" s="100"/>
      <c r="G360" s="98">
        <f>+C360*D360*E360</f>
        <v>49.82</v>
      </c>
      <c r="H360" s="60"/>
      <c r="I360" s="60"/>
      <c r="J360" s="60"/>
      <c r="K360" s="60"/>
      <c r="L360" s="60"/>
      <c r="M360" s="97"/>
      <c r="N360" s="97"/>
      <c r="O360" s="97"/>
      <c r="P360" s="97"/>
    </row>
    <row r="361" spans="1:16" x14ac:dyDescent="0.35">
      <c r="A361" s="62"/>
      <c r="B361" s="40" t="s">
        <v>224</v>
      </c>
      <c r="C361" s="100">
        <v>1</v>
      </c>
      <c r="D361" s="102">
        <v>10.4</v>
      </c>
      <c r="E361" s="102">
        <v>2.7</v>
      </c>
      <c r="F361" s="100"/>
      <c r="G361" s="98">
        <f>+C361*D361*E361</f>
        <v>28.080000000000002</v>
      </c>
      <c r="H361" s="60"/>
      <c r="I361" s="60"/>
      <c r="J361" s="60"/>
      <c r="K361" s="60"/>
      <c r="L361" s="60"/>
      <c r="M361" s="97"/>
      <c r="N361" s="97"/>
      <c r="O361" s="97"/>
      <c r="P361" s="97"/>
    </row>
    <row r="362" spans="1:16" x14ac:dyDescent="0.35">
      <c r="A362" s="62"/>
      <c r="B362" s="40" t="s">
        <v>225</v>
      </c>
      <c r="C362" s="100">
        <v>1</v>
      </c>
      <c r="D362" s="102">
        <v>6</v>
      </c>
      <c r="E362" s="102">
        <v>1.85</v>
      </c>
      <c r="F362" s="100"/>
      <c r="G362" s="98">
        <f>+C362*D362*E362</f>
        <v>11.100000000000001</v>
      </c>
      <c r="H362" s="60"/>
      <c r="I362" s="60"/>
      <c r="J362" s="60"/>
      <c r="K362" s="60"/>
      <c r="L362" s="60"/>
      <c r="M362" s="97"/>
      <c r="N362" s="97"/>
      <c r="O362" s="97"/>
      <c r="P362" s="97"/>
    </row>
    <row r="363" spans="1:16" ht="13.9" customHeight="1" x14ac:dyDescent="0.35">
      <c r="A363" s="30"/>
      <c r="B363" s="11" t="s">
        <v>19</v>
      </c>
      <c r="C363" s="60"/>
      <c r="D363" s="60" t="s">
        <v>235</v>
      </c>
      <c r="E363" s="100"/>
      <c r="F363" s="100"/>
      <c r="G363" s="98"/>
      <c r="H363" s="97"/>
      <c r="I363" s="59"/>
      <c r="J363" s="56"/>
      <c r="K363" s="42"/>
      <c r="L363" s="60"/>
      <c r="M363" s="60"/>
      <c r="N363" s="29"/>
      <c r="O363" s="29"/>
      <c r="P363" s="51"/>
    </row>
    <row r="364" spans="1:16" ht="13.9" customHeight="1" x14ac:dyDescent="0.35">
      <c r="A364" s="30"/>
      <c r="B364" s="97"/>
      <c r="C364" s="60"/>
      <c r="D364" s="60" t="s">
        <v>227</v>
      </c>
      <c r="E364" s="100"/>
      <c r="F364" s="100"/>
      <c r="G364" s="98"/>
      <c r="H364" s="97"/>
      <c r="I364" s="59"/>
      <c r="J364" s="56"/>
      <c r="K364" s="42"/>
      <c r="L364" s="60"/>
      <c r="M364" s="60"/>
      <c r="N364" s="29"/>
      <c r="O364" s="29"/>
      <c r="P364" s="51"/>
    </row>
    <row r="365" spans="1:16" x14ac:dyDescent="0.35">
      <c r="A365" s="62"/>
      <c r="B365" s="40" t="s">
        <v>228</v>
      </c>
      <c r="C365" s="100">
        <v>1</v>
      </c>
      <c r="D365" s="102">
        <f>10.4/2</f>
        <v>5.2</v>
      </c>
      <c r="E365" s="102">
        <v>5.25</v>
      </c>
      <c r="F365" s="100"/>
      <c r="G365" s="98">
        <f>+C365*D365*E365</f>
        <v>27.3</v>
      </c>
      <c r="H365" s="60"/>
      <c r="I365" s="60"/>
      <c r="J365" s="60"/>
      <c r="K365" s="60"/>
      <c r="L365" s="60"/>
      <c r="M365" s="97"/>
      <c r="N365" s="97"/>
      <c r="O365" s="97"/>
      <c r="P365" s="97"/>
    </row>
    <row r="366" spans="1:16" ht="13.9" customHeight="1" x14ac:dyDescent="0.35">
      <c r="A366" s="30"/>
      <c r="B366" s="97"/>
      <c r="C366" s="60"/>
      <c r="D366" s="60" t="s">
        <v>229</v>
      </c>
      <c r="E366" s="100"/>
      <c r="F366" s="100"/>
      <c r="G366" s="98"/>
      <c r="H366" s="97"/>
      <c r="I366" s="59"/>
      <c r="J366" s="56"/>
      <c r="K366" s="42"/>
      <c r="L366" s="60"/>
      <c r="M366" s="60"/>
      <c r="N366" s="29"/>
      <c r="O366" s="29"/>
      <c r="P366" s="51"/>
    </row>
    <row r="367" spans="1:16" x14ac:dyDescent="0.35">
      <c r="A367" s="62"/>
      <c r="B367" s="40" t="s">
        <v>230</v>
      </c>
      <c r="C367" s="100">
        <v>1</v>
      </c>
      <c r="D367" s="102">
        <f>12.9/2</f>
        <v>6.45</v>
      </c>
      <c r="E367" s="102">
        <v>5.54</v>
      </c>
      <c r="F367" s="100"/>
      <c r="G367" s="98">
        <f>+C367*D367*E367</f>
        <v>35.733000000000004</v>
      </c>
      <c r="H367" s="60"/>
      <c r="I367" s="60"/>
      <c r="J367" s="60"/>
      <c r="K367" s="60"/>
      <c r="L367" s="60"/>
      <c r="M367" s="97"/>
      <c r="N367" s="97"/>
      <c r="O367" s="97"/>
      <c r="P367" s="97"/>
    </row>
    <row r="368" spans="1:16" x14ac:dyDescent="0.35">
      <c r="A368" s="62"/>
      <c r="B368" s="40" t="s">
        <v>230</v>
      </c>
      <c r="C368" s="100">
        <v>1</v>
      </c>
      <c r="D368" s="102">
        <f t="shared" ref="D368:D390" si="13">12.9/2</f>
        <v>6.45</v>
      </c>
      <c r="E368" s="102">
        <v>5.46</v>
      </c>
      <c r="F368" s="100"/>
      <c r="G368" s="98">
        <f t="shared" ref="G368:G388" si="14">+C368*D368*E368</f>
        <v>35.216999999999999</v>
      </c>
      <c r="H368" s="60"/>
      <c r="I368" s="60"/>
      <c r="J368" s="60"/>
      <c r="K368" s="60"/>
      <c r="L368" s="60"/>
      <c r="M368" s="97"/>
      <c r="N368" s="97"/>
      <c r="O368" s="97"/>
      <c r="P368" s="97"/>
    </row>
    <row r="369" spans="1:16" x14ac:dyDescent="0.35">
      <c r="A369" s="62"/>
      <c r="B369" s="40" t="s">
        <v>230</v>
      </c>
      <c r="C369" s="100">
        <v>1</v>
      </c>
      <c r="D369" s="102">
        <f t="shared" si="13"/>
        <v>6.45</v>
      </c>
      <c r="E369" s="102">
        <v>5.37</v>
      </c>
      <c r="F369" s="100"/>
      <c r="G369" s="98">
        <f t="shared" si="14"/>
        <v>34.636500000000005</v>
      </c>
      <c r="H369" s="60"/>
      <c r="I369" s="60"/>
      <c r="J369" s="60"/>
      <c r="K369" s="60"/>
      <c r="L369" s="60"/>
      <c r="M369" s="97"/>
      <c r="N369" s="97"/>
      <c r="O369" s="97"/>
      <c r="P369" s="97"/>
    </row>
    <row r="370" spans="1:16" x14ac:dyDescent="0.35">
      <c r="A370" s="62"/>
      <c r="B370" s="40" t="s">
        <v>230</v>
      </c>
      <c r="C370" s="100">
        <v>1</v>
      </c>
      <c r="D370" s="102">
        <f t="shared" si="13"/>
        <v>6.45</v>
      </c>
      <c r="E370" s="102">
        <v>5.28</v>
      </c>
      <c r="F370" s="100"/>
      <c r="G370" s="98">
        <f t="shared" si="14"/>
        <v>34.056000000000004</v>
      </c>
      <c r="H370" s="60"/>
      <c r="I370" s="60"/>
      <c r="J370" s="60"/>
      <c r="K370" s="60"/>
      <c r="L370" s="60"/>
      <c r="M370" s="97"/>
      <c r="N370" s="97"/>
      <c r="O370" s="97"/>
      <c r="P370" s="97"/>
    </row>
    <row r="371" spans="1:16" x14ac:dyDescent="0.35">
      <c r="A371" s="62"/>
      <c r="B371" s="40" t="s">
        <v>230</v>
      </c>
      <c r="C371" s="100">
        <v>1</v>
      </c>
      <c r="D371" s="102">
        <f t="shared" si="13"/>
        <v>6.45</v>
      </c>
      <c r="E371" s="102">
        <v>5.2</v>
      </c>
      <c r="F371" s="100"/>
      <c r="G371" s="98">
        <f t="shared" si="14"/>
        <v>33.54</v>
      </c>
      <c r="H371" s="60"/>
      <c r="I371" s="60"/>
      <c r="J371" s="60"/>
      <c r="K371" s="60"/>
      <c r="L371" s="60"/>
      <c r="M371" s="97"/>
      <c r="N371" s="97"/>
      <c r="O371" s="97"/>
      <c r="P371" s="97"/>
    </row>
    <row r="372" spans="1:16" x14ac:dyDescent="0.35">
      <c r="A372" s="62"/>
      <c r="B372" s="40" t="s">
        <v>230</v>
      </c>
      <c r="C372" s="100">
        <v>1</v>
      </c>
      <c r="D372" s="102">
        <f t="shared" si="13"/>
        <v>6.45</v>
      </c>
      <c r="E372" s="102">
        <v>5.1100000000000003</v>
      </c>
      <c r="F372" s="100"/>
      <c r="G372" s="98">
        <f t="shared" si="14"/>
        <v>32.959500000000006</v>
      </c>
      <c r="H372" s="60"/>
      <c r="I372" s="60"/>
      <c r="J372" s="60"/>
      <c r="K372" s="60"/>
      <c r="L372" s="60"/>
      <c r="M372" s="97"/>
      <c r="N372" s="97"/>
      <c r="O372" s="97"/>
      <c r="P372" s="97"/>
    </row>
    <row r="373" spans="1:16" x14ac:dyDescent="0.35">
      <c r="A373" s="62"/>
      <c r="B373" s="40" t="s">
        <v>230</v>
      </c>
      <c r="C373" s="100">
        <v>1</v>
      </c>
      <c r="D373" s="102">
        <f t="shared" si="13"/>
        <v>6.45</v>
      </c>
      <c r="E373" s="102">
        <v>4.97</v>
      </c>
      <c r="F373" s="100"/>
      <c r="G373" s="98">
        <f t="shared" si="14"/>
        <v>32.0565</v>
      </c>
      <c r="H373" s="60"/>
      <c r="I373" s="60"/>
      <c r="J373" s="60"/>
      <c r="K373" s="60"/>
      <c r="L373" s="60"/>
      <c r="M373" s="97"/>
      <c r="N373" s="97"/>
      <c r="O373" s="97"/>
      <c r="P373" s="97"/>
    </row>
    <row r="374" spans="1:16" x14ac:dyDescent="0.35">
      <c r="A374" s="62"/>
      <c r="B374" s="40" t="s">
        <v>230</v>
      </c>
      <c r="C374" s="100">
        <v>1</v>
      </c>
      <c r="D374" s="102">
        <f t="shared" si="13"/>
        <v>6.45</v>
      </c>
      <c r="E374" s="102">
        <v>4.8899999999999997</v>
      </c>
      <c r="F374" s="100"/>
      <c r="G374" s="98">
        <f t="shared" si="14"/>
        <v>31.540499999999998</v>
      </c>
      <c r="H374" s="60"/>
      <c r="I374" s="60"/>
      <c r="J374" s="60"/>
      <c r="K374" s="60"/>
      <c r="L374" s="60"/>
      <c r="M374" s="97"/>
      <c r="N374" s="97"/>
      <c r="O374" s="97"/>
      <c r="P374" s="97"/>
    </row>
    <row r="375" spans="1:16" x14ac:dyDescent="0.35">
      <c r="A375" s="62"/>
      <c r="B375" s="40" t="s">
        <v>230</v>
      </c>
      <c r="C375" s="100">
        <v>1</v>
      </c>
      <c r="D375" s="102">
        <f t="shared" si="13"/>
        <v>6.45</v>
      </c>
      <c r="E375" s="102">
        <v>4.8</v>
      </c>
      <c r="F375" s="100"/>
      <c r="G375" s="98">
        <f t="shared" si="14"/>
        <v>30.96</v>
      </c>
      <c r="H375" s="60"/>
      <c r="I375" s="60"/>
      <c r="J375" s="60"/>
      <c r="K375" s="60"/>
      <c r="L375" s="60"/>
      <c r="M375" s="97"/>
      <c r="N375" s="97"/>
      <c r="O375" s="97"/>
      <c r="P375" s="97"/>
    </row>
    <row r="376" spans="1:16" x14ac:dyDescent="0.35">
      <c r="A376" s="62"/>
      <c r="B376" s="40" t="s">
        <v>230</v>
      </c>
      <c r="C376" s="100">
        <v>1</v>
      </c>
      <c r="D376" s="102">
        <f t="shared" si="13"/>
        <v>6.45</v>
      </c>
      <c r="E376" s="102">
        <v>4.8099999999999996</v>
      </c>
      <c r="F376" s="100"/>
      <c r="G376" s="98">
        <f t="shared" si="14"/>
        <v>31.0245</v>
      </c>
      <c r="H376" s="60"/>
      <c r="I376" s="60"/>
      <c r="J376" s="60"/>
      <c r="K376" s="60"/>
      <c r="L376" s="60"/>
      <c r="M376" s="97"/>
      <c r="N376" s="97"/>
      <c r="O376" s="97"/>
      <c r="P376" s="97"/>
    </row>
    <row r="377" spans="1:16" x14ac:dyDescent="0.35">
      <c r="A377" s="62"/>
      <c r="B377" s="40" t="s">
        <v>230</v>
      </c>
      <c r="C377" s="100">
        <v>1</v>
      </c>
      <c r="D377" s="102">
        <f t="shared" si="13"/>
        <v>6.45</v>
      </c>
      <c r="E377" s="102">
        <v>4.72</v>
      </c>
      <c r="F377" s="100"/>
      <c r="G377" s="98">
        <f t="shared" si="14"/>
        <v>30.443999999999999</v>
      </c>
      <c r="H377" s="60"/>
      <c r="I377" s="60"/>
      <c r="J377" s="60"/>
      <c r="K377" s="60"/>
      <c r="L377" s="60"/>
      <c r="M377" s="97"/>
      <c r="N377" s="97"/>
      <c r="O377" s="97"/>
      <c r="P377" s="97"/>
    </row>
    <row r="378" spans="1:16" x14ac:dyDescent="0.35">
      <c r="A378" s="62"/>
      <c r="B378" s="40" t="s">
        <v>230</v>
      </c>
      <c r="C378" s="100">
        <v>1</v>
      </c>
      <c r="D378" s="102">
        <f t="shared" si="13"/>
        <v>6.45</v>
      </c>
      <c r="E378" s="102">
        <v>4.63</v>
      </c>
      <c r="F378" s="100"/>
      <c r="G378" s="98">
        <f t="shared" si="14"/>
        <v>29.863499999999998</v>
      </c>
      <c r="H378" s="60"/>
      <c r="I378" s="60"/>
      <c r="J378" s="60"/>
      <c r="K378" s="60"/>
      <c r="L378" s="60"/>
      <c r="M378" s="97"/>
      <c r="N378" s="97"/>
      <c r="O378" s="97"/>
      <c r="P378" s="97"/>
    </row>
    <row r="379" spans="1:16" x14ac:dyDescent="0.35">
      <c r="A379" s="62"/>
      <c r="B379" s="40" t="s">
        <v>230</v>
      </c>
      <c r="C379" s="100">
        <v>1</v>
      </c>
      <c r="D379" s="102">
        <f t="shared" si="13"/>
        <v>6.45</v>
      </c>
      <c r="E379" s="102">
        <v>4.55</v>
      </c>
      <c r="F379" s="100"/>
      <c r="G379" s="98">
        <f t="shared" si="14"/>
        <v>29.3475</v>
      </c>
      <c r="H379" s="60"/>
      <c r="I379" s="60"/>
      <c r="J379" s="60"/>
      <c r="K379" s="60"/>
      <c r="L379" s="60"/>
      <c r="M379" s="97"/>
      <c r="N379" s="97"/>
      <c r="O379" s="97"/>
      <c r="P379" s="97"/>
    </row>
    <row r="380" spans="1:16" x14ac:dyDescent="0.35">
      <c r="A380" s="62"/>
      <c r="B380" s="40" t="s">
        <v>230</v>
      </c>
      <c r="C380" s="100">
        <v>1</v>
      </c>
      <c r="D380" s="102">
        <f t="shared" si="13"/>
        <v>6.45</v>
      </c>
      <c r="E380" s="102">
        <v>4.46</v>
      </c>
      <c r="F380" s="100"/>
      <c r="G380" s="98">
        <f t="shared" si="14"/>
        <v>28.766999999999999</v>
      </c>
      <c r="H380" s="60"/>
      <c r="I380" s="60"/>
      <c r="J380" s="60"/>
      <c r="K380" s="60"/>
      <c r="L380" s="60"/>
      <c r="M380" s="97"/>
      <c r="N380" s="97"/>
      <c r="O380" s="97"/>
      <c r="P380" s="97"/>
    </row>
    <row r="381" spans="1:16" x14ac:dyDescent="0.35">
      <c r="A381" s="62"/>
      <c r="B381" s="40" t="s">
        <v>230</v>
      </c>
      <c r="C381" s="100">
        <v>1</v>
      </c>
      <c r="D381" s="102">
        <f t="shared" si="13"/>
        <v>6.45</v>
      </c>
      <c r="E381" s="102">
        <v>4.37</v>
      </c>
      <c r="F381" s="100"/>
      <c r="G381" s="98">
        <f t="shared" si="14"/>
        <v>28.186500000000002</v>
      </c>
      <c r="H381" s="60"/>
      <c r="I381" s="60"/>
      <c r="J381" s="60"/>
      <c r="K381" s="60"/>
      <c r="L381" s="60"/>
      <c r="M381" s="97"/>
      <c r="N381" s="97"/>
      <c r="O381" s="97"/>
      <c r="P381" s="97"/>
    </row>
    <row r="382" spans="1:16" x14ac:dyDescent="0.35">
      <c r="A382" s="62"/>
      <c r="B382" s="40" t="s">
        <v>230</v>
      </c>
      <c r="C382" s="100">
        <v>1</v>
      </c>
      <c r="D382" s="102">
        <f t="shared" si="13"/>
        <v>6.45</v>
      </c>
      <c r="E382" s="102">
        <v>4.12</v>
      </c>
      <c r="F382" s="100"/>
      <c r="G382" s="98">
        <f t="shared" si="14"/>
        <v>26.574000000000002</v>
      </c>
      <c r="H382" s="60"/>
      <c r="I382" s="60"/>
      <c r="J382" s="60"/>
      <c r="K382" s="60"/>
      <c r="L382" s="60"/>
      <c r="M382" s="97"/>
      <c r="N382" s="97"/>
      <c r="O382" s="97"/>
      <c r="P382" s="97"/>
    </row>
    <row r="383" spans="1:16" x14ac:dyDescent="0.35">
      <c r="A383" s="62"/>
      <c r="B383" s="40" t="s">
        <v>230</v>
      </c>
      <c r="C383" s="100">
        <v>1</v>
      </c>
      <c r="D383" s="102">
        <f t="shared" si="13"/>
        <v>6.45</v>
      </c>
      <c r="E383" s="102">
        <v>4.45</v>
      </c>
      <c r="F383" s="100"/>
      <c r="G383" s="98">
        <f t="shared" si="14"/>
        <v>28.702500000000001</v>
      </c>
      <c r="H383" s="60"/>
      <c r="I383" s="60"/>
      <c r="J383" s="60"/>
      <c r="K383" s="60"/>
      <c r="L383" s="60"/>
      <c r="M383" s="97"/>
      <c r="N383" s="97"/>
      <c r="O383" s="97"/>
      <c r="P383" s="97"/>
    </row>
    <row r="384" spans="1:16" x14ac:dyDescent="0.35">
      <c r="A384" s="62"/>
      <c r="B384" s="40" t="s">
        <v>230</v>
      </c>
      <c r="C384" s="100">
        <v>1</v>
      </c>
      <c r="D384" s="102">
        <f t="shared" si="13"/>
        <v>6.45</v>
      </c>
      <c r="E384" s="102">
        <v>4.47</v>
      </c>
      <c r="F384" s="100"/>
      <c r="G384" s="98">
        <f t="shared" si="14"/>
        <v>28.831499999999998</v>
      </c>
      <c r="H384" s="60"/>
      <c r="I384" s="60"/>
      <c r="J384" s="60"/>
      <c r="K384" s="60"/>
      <c r="L384" s="60"/>
      <c r="M384" s="97"/>
      <c r="N384" s="97"/>
      <c r="O384" s="97"/>
      <c r="P384" s="97"/>
    </row>
    <row r="385" spans="1:16" x14ac:dyDescent="0.35">
      <c r="A385" s="62"/>
      <c r="B385" s="40" t="s">
        <v>230</v>
      </c>
      <c r="C385" s="100">
        <v>1</v>
      </c>
      <c r="D385" s="102">
        <f t="shared" si="13"/>
        <v>6.45</v>
      </c>
      <c r="E385" s="102">
        <v>4.49</v>
      </c>
      <c r="F385" s="100"/>
      <c r="G385" s="98">
        <f t="shared" si="14"/>
        <v>28.960500000000003</v>
      </c>
      <c r="H385" s="60"/>
      <c r="I385" s="60"/>
      <c r="J385" s="60"/>
      <c r="K385" s="60"/>
      <c r="L385" s="60"/>
      <c r="M385" s="97"/>
      <c r="N385" s="97"/>
      <c r="O385" s="97"/>
      <c r="P385" s="97"/>
    </row>
    <row r="386" spans="1:16" x14ac:dyDescent="0.35">
      <c r="A386" s="62"/>
      <c r="B386" s="40" t="s">
        <v>230</v>
      </c>
      <c r="C386" s="100">
        <v>1</v>
      </c>
      <c r="D386" s="102">
        <f t="shared" si="13"/>
        <v>6.45</v>
      </c>
      <c r="E386" s="102">
        <v>4.51</v>
      </c>
      <c r="F386" s="100"/>
      <c r="G386" s="98">
        <f t="shared" si="14"/>
        <v>29.089500000000001</v>
      </c>
      <c r="H386" s="60"/>
      <c r="I386" s="60"/>
      <c r="J386" s="60"/>
      <c r="K386" s="60"/>
      <c r="L386" s="60"/>
      <c r="M386" s="97"/>
      <c r="N386" s="97"/>
      <c r="O386" s="97"/>
      <c r="P386" s="97"/>
    </row>
    <row r="387" spans="1:16" x14ac:dyDescent="0.35">
      <c r="A387" s="62"/>
      <c r="B387" s="40" t="s">
        <v>230</v>
      </c>
      <c r="C387" s="100">
        <v>1</v>
      </c>
      <c r="D387" s="102">
        <f t="shared" si="13"/>
        <v>6.45</v>
      </c>
      <c r="E387" s="102">
        <v>4.5199999999999996</v>
      </c>
      <c r="F387" s="100"/>
      <c r="G387" s="98">
        <f t="shared" si="14"/>
        <v>29.153999999999996</v>
      </c>
      <c r="H387" s="60"/>
      <c r="I387" s="60"/>
      <c r="J387" s="60"/>
      <c r="K387" s="60"/>
      <c r="L387" s="60"/>
      <c r="M387" s="97"/>
      <c r="N387" s="97"/>
      <c r="O387" s="97"/>
      <c r="P387" s="97"/>
    </row>
    <row r="388" spans="1:16" x14ac:dyDescent="0.35">
      <c r="A388" s="62"/>
      <c r="B388" s="40" t="s">
        <v>230</v>
      </c>
      <c r="C388" s="100">
        <v>1</v>
      </c>
      <c r="D388" s="102">
        <f t="shared" si="13"/>
        <v>6.45</v>
      </c>
      <c r="E388" s="102">
        <v>4.54</v>
      </c>
      <c r="F388" s="100"/>
      <c r="G388" s="98">
        <f t="shared" si="14"/>
        <v>29.283000000000001</v>
      </c>
      <c r="H388" s="60"/>
      <c r="I388" s="60"/>
      <c r="J388" s="60"/>
      <c r="K388" s="60"/>
      <c r="L388" s="60"/>
      <c r="M388" s="97"/>
      <c r="N388" s="97"/>
      <c r="O388" s="97"/>
      <c r="P388" s="97"/>
    </row>
    <row r="389" spans="1:16" ht="13.9" customHeight="1" x14ac:dyDescent="0.35">
      <c r="A389" s="30"/>
      <c r="B389" s="97"/>
      <c r="C389" s="60"/>
      <c r="D389" s="60" t="s">
        <v>231</v>
      </c>
      <c r="E389" s="100"/>
      <c r="F389" s="100"/>
      <c r="G389" s="98"/>
      <c r="H389" s="97"/>
      <c r="I389" s="59"/>
      <c r="J389" s="56"/>
      <c r="K389" s="42"/>
      <c r="L389" s="60"/>
      <c r="M389" s="60"/>
      <c r="N389" s="29"/>
      <c r="O389" s="29"/>
      <c r="P389" s="51"/>
    </row>
    <row r="390" spans="1:16" x14ac:dyDescent="0.35">
      <c r="A390" s="62"/>
      <c r="B390" s="40" t="s">
        <v>230</v>
      </c>
      <c r="C390" s="100">
        <v>5</v>
      </c>
      <c r="D390" s="102">
        <f t="shared" si="13"/>
        <v>6.45</v>
      </c>
      <c r="E390" s="102">
        <v>5.7</v>
      </c>
      <c r="F390" s="100"/>
      <c r="G390" s="98">
        <f>+C390*D390*E390</f>
        <v>183.82500000000002</v>
      </c>
      <c r="H390" s="60"/>
      <c r="I390" s="60"/>
      <c r="J390" s="60"/>
      <c r="K390" s="60"/>
      <c r="L390" s="60"/>
      <c r="M390" s="97"/>
      <c r="N390" s="97"/>
      <c r="O390" s="97"/>
      <c r="P390" s="97"/>
    </row>
    <row r="391" spans="1:16" ht="13.9" customHeight="1" x14ac:dyDescent="0.35">
      <c r="A391" s="30"/>
      <c r="B391" s="11" t="s">
        <v>19</v>
      </c>
      <c r="C391" s="60"/>
      <c r="D391" s="60" t="s">
        <v>236</v>
      </c>
      <c r="E391" s="100"/>
      <c r="F391" s="100"/>
      <c r="G391" s="98"/>
      <c r="H391" s="97"/>
      <c r="I391" s="59"/>
      <c r="J391" s="56"/>
      <c r="K391" s="42"/>
      <c r="L391" s="60"/>
      <c r="M391" s="60"/>
      <c r="N391" s="29"/>
      <c r="O391" s="29"/>
      <c r="P391" s="51"/>
    </row>
    <row r="392" spans="1:16" x14ac:dyDescent="0.35">
      <c r="A392" s="127" t="s">
        <v>221</v>
      </c>
      <c r="B392" s="127"/>
      <c r="C392" s="100">
        <v>1</v>
      </c>
      <c r="D392" s="102">
        <v>42.2</v>
      </c>
      <c r="E392" s="102">
        <v>4.0999999999999996</v>
      </c>
      <c r="F392" s="100"/>
      <c r="G392" s="98">
        <f t="shared" ref="G392:G400" si="15">+C392*D392*E392</f>
        <v>173.02</v>
      </c>
      <c r="H392" s="97"/>
      <c r="I392" s="59"/>
      <c r="J392" s="56"/>
      <c r="K392" s="42"/>
      <c r="L392" s="60"/>
      <c r="M392" s="60"/>
      <c r="N392" s="60"/>
      <c r="O392" s="60"/>
      <c r="P392" s="60"/>
    </row>
    <row r="393" spans="1:16" x14ac:dyDescent="0.35">
      <c r="A393" s="30"/>
      <c r="B393" s="40" t="s">
        <v>237</v>
      </c>
      <c r="C393" s="100">
        <v>1</v>
      </c>
      <c r="D393" s="102">
        <v>57.1</v>
      </c>
      <c r="E393" s="102">
        <v>6.25</v>
      </c>
      <c r="F393" s="100"/>
      <c r="G393" s="98">
        <f t="shared" si="15"/>
        <v>356.875</v>
      </c>
      <c r="H393" s="97"/>
      <c r="I393" s="59"/>
      <c r="J393" s="56"/>
      <c r="K393" s="42"/>
      <c r="L393" s="60"/>
      <c r="M393" s="60"/>
      <c r="N393" s="60"/>
      <c r="O393" s="60"/>
      <c r="P393" s="60"/>
    </row>
    <row r="394" spans="1:16" x14ac:dyDescent="0.35">
      <c r="A394" s="30"/>
      <c r="B394" s="40" t="s">
        <v>238</v>
      </c>
      <c r="C394" s="100">
        <v>1</v>
      </c>
      <c r="D394" s="102">
        <v>26.2</v>
      </c>
      <c r="E394" s="102">
        <v>5.42</v>
      </c>
      <c r="F394" s="100"/>
      <c r="G394" s="98">
        <f t="shared" si="15"/>
        <v>142.00399999999999</v>
      </c>
      <c r="H394" s="97"/>
      <c r="I394" s="59"/>
      <c r="J394" s="56"/>
      <c r="K394" s="42"/>
      <c r="L394" s="60"/>
      <c r="M394" s="60"/>
      <c r="N394" s="60"/>
      <c r="O394" s="60"/>
      <c r="P394" s="60"/>
    </row>
    <row r="395" spans="1:16" x14ac:dyDescent="0.35">
      <c r="A395" s="30"/>
      <c r="B395" s="40" t="s">
        <v>223</v>
      </c>
      <c r="C395" s="100">
        <v>1</v>
      </c>
      <c r="D395" s="102">
        <v>18.8</v>
      </c>
      <c r="E395" s="102">
        <v>3.95</v>
      </c>
      <c r="F395" s="100"/>
      <c r="G395" s="98">
        <f t="shared" si="15"/>
        <v>74.260000000000005</v>
      </c>
      <c r="H395" s="97"/>
      <c r="I395" s="59"/>
      <c r="J395" s="56"/>
      <c r="K395" s="42"/>
      <c r="L395" s="60"/>
      <c r="M395" s="60"/>
      <c r="N395" s="60"/>
      <c r="O395" s="60"/>
      <c r="P395" s="60"/>
    </row>
    <row r="396" spans="1:16" x14ac:dyDescent="0.35">
      <c r="A396" s="30"/>
      <c r="B396" s="40" t="s">
        <v>239</v>
      </c>
      <c r="C396" s="100">
        <v>1</v>
      </c>
      <c r="D396" s="102">
        <v>15.8</v>
      </c>
      <c r="E396" s="102">
        <v>4.41</v>
      </c>
      <c r="F396" s="100"/>
      <c r="G396" s="98">
        <f t="shared" si="15"/>
        <v>69.678000000000011</v>
      </c>
      <c r="H396" s="97"/>
      <c r="I396" s="59"/>
      <c r="J396" s="56"/>
      <c r="K396" s="42"/>
      <c r="L396" s="60"/>
      <c r="M396" s="60"/>
      <c r="N396" s="60"/>
      <c r="O396" s="60"/>
      <c r="P396" s="60"/>
    </row>
    <row r="397" spans="1:16" x14ac:dyDescent="0.35">
      <c r="A397" s="30"/>
      <c r="B397" s="40" t="s">
        <v>239</v>
      </c>
      <c r="C397" s="100">
        <v>1</v>
      </c>
      <c r="D397" s="102">
        <v>15.8</v>
      </c>
      <c r="E397" s="102">
        <v>1.6</v>
      </c>
      <c r="F397" s="100"/>
      <c r="G397" s="98">
        <f t="shared" si="15"/>
        <v>25.28</v>
      </c>
      <c r="H397" s="97"/>
      <c r="I397" s="59"/>
      <c r="J397" s="56"/>
      <c r="K397" s="42"/>
      <c r="L397" s="60"/>
      <c r="M397" s="60"/>
      <c r="N397" s="60"/>
      <c r="O397" s="60"/>
      <c r="P397" s="60"/>
    </row>
    <row r="398" spans="1:16" x14ac:dyDescent="0.35">
      <c r="A398" s="30"/>
      <c r="B398" s="40" t="s">
        <v>240</v>
      </c>
      <c r="C398" s="100">
        <v>1</v>
      </c>
      <c r="D398" s="102">
        <v>8.1</v>
      </c>
      <c r="E398" s="102">
        <v>2.66</v>
      </c>
      <c r="F398" s="100"/>
      <c r="G398" s="98">
        <f t="shared" si="15"/>
        <v>21.545999999999999</v>
      </c>
      <c r="H398" s="97"/>
      <c r="I398" s="59"/>
      <c r="J398" s="56"/>
      <c r="K398" s="42"/>
      <c r="L398" s="60"/>
      <c r="M398" s="60"/>
      <c r="N398" s="60"/>
      <c r="O398" s="60"/>
      <c r="P398" s="60"/>
    </row>
    <row r="399" spans="1:16" x14ac:dyDescent="0.35">
      <c r="A399" s="30"/>
      <c r="B399" s="40" t="s">
        <v>225</v>
      </c>
      <c r="C399" s="100">
        <v>1</v>
      </c>
      <c r="D399" s="102">
        <v>6</v>
      </c>
      <c r="E399" s="102">
        <v>1.65</v>
      </c>
      <c r="F399" s="100"/>
      <c r="G399" s="98">
        <f t="shared" si="15"/>
        <v>9.8999999999999986</v>
      </c>
      <c r="H399" s="97"/>
      <c r="I399" s="59"/>
      <c r="J399" s="56"/>
      <c r="K399" s="42"/>
      <c r="L399" s="60"/>
      <c r="M399" s="60"/>
      <c r="N399" s="60"/>
      <c r="O399" s="60"/>
      <c r="P399" s="60"/>
    </row>
    <row r="400" spans="1:16" x14ac:dyDescent="0.35">
      <c r="A400" s="127" t="s">
        <v>241</v>
      </c>
      <c r="B400" s="127"/>
      <c r="C400" s="100">
        <v>1</v>
      </c>
      <c r="D400" s="102">
        <v>7.96</v>
      </c>
      <c r="E400" s="102">
        <v>3.34</v>
      </c>
      <c r="F400" s="100"/>
      <c r="G400" s="98">
        <f t="shared" si="15"/>
        <v>26.586399999999998</v>
      </c>
      <c r="H400" s="97"/>
      <c r="I400" s="59"/>
      <c r="J400" s="56"/>
      <c r="K400" s="42"/>
      <c r="L400" s="60"/>
      <c r="M400" s="60"/>
      <c r="N400" s="60"/>
      <c r="O400" s="60"/>
      <c r="P400" s="60"/>
    </row>
    <row r="401" spans="1:16" x14ac:dyDescent="0.35">
      <c r="A401" s="30"/>
      <c r="B401" s="11" t="s">
        <v>19</v>
      </c>
      <c r="C401" s="60"/>
      <c r="D401" s="60" t="s">
        <v>198</v>
      </c>
      <c r="E401" s="102"/>
      <c r="F401" s="100"/>
      <c r="G401" s="98"/>
      <c r="H401" s="97"/>
      <c r="I401" s="59"/>
      <c r="J401" s="56"/>
      <c r="K401" s="42"/>
      <c r="L401" s="60"/>
      <c r="M401" s="60"/>
      <c r="N401" s="60"/>
      <c r="O401" s="60"/>
      <c r="P401" s="60"/>
    </row>
    <row r="402" spans="1:16" x14ac:dyDescent="0.35">
      <c r="A402" s="127" t="s">
        <v>242</v>
      </c>
      <c r="B402" s="127"/>
      <c r="C402" s="100">
        <v>1</v>
      </c>
      <c r="D402" s="102">
        <v>36.1</v>
      </c>
      <c r="E402" s="102">
        <v>5.47</v>
      </c>
      <c r="F402" s="100"/>
      <c r="G402" s="98">
        <f t="shared" ref="G402:G408" si="16">+C402*D402*E402</f>
        <v>197.46700000000001</v>
      </c>
      <c r="H402" s="97"/>
      <c r="I402" s="59"/>
      <c r="J402" s="56"/>
      <c r="K402" s="42"/>
      <c r="L402" s="60"/>
      <c r="M402" s="60"/>
      <c r="N402" s="60"/>
      <c r="O402" s="60"/>
      <c r="P402" s="60"/>
    </row>
    <row r="403" spans="1:16" x14ac:dyDescent="0.35">
      <c r="A403" s="127" t="s">
        <v>243</v>
      </c>
      <c r="B403" s="127"/>
      <c r="C403" s="100">
        <v>1</v>
      </c>
      <c r="D403" s="102">
        <v>10.4</v>
      </c>
      <c r="E403" s="102">
        <v>2.7</v>
      </c>
      <c r="F403" s="100"/>
      <c r="G403" s="98">
        <f t="shared" si="16"/>
        <v>28.080000000000002</v>
      </c>
      <c r="H403" s="97"/>
      <c r="I403" s="59"/>
      <c r="J403" s="56"/>
      <c r="K403" s="42"/>
      <c r="L403" s="60"/>
      <c r="M403" s="60"/>
      <c r="N403" s="60"/>
      <c r="O403" s="60"/>
      <c r="P403" s="60"/>
    </row>
    <row r="404" spans="1:16" x14ac:dyDescent="0.35">
      <c r="A404" s="30"/>
      <c r="B404" s="40" t="s">
        <v>224</v>
      </c>
      <c r="C404" s="100">
        <v>1</v>
      </c>
      <c r="D404" s="102">
        <v>10.4</v>
      </c>
      <c r="E404" s="102">
        <v>2.46</v>
      </c>
      <c r="F404" s="100"/>
      <c r="G404" s="98">
        <f t="shared" si="16"/>
        <v>25.584</v>
      </c>
      <c r="H404" s="97"/>
      <c r="I404" s="59"/>
      <c r="J404" s="56"/>
      <c r="K404" s="42"/>
      <c r="L404" s="60"/>
      <c r="M404" s="60"/>
      <c r="N404" s="60"/>
      <c r="O404" s="60"/>
      <c r="P404" s="60"/>
    </row>
    <row r="405" spans="1:16" x14ac:dyDescent="0.35">
      <c r="A405" s="30"/>
      <c r="B405" s="40" t="s">
        <v>224</v>
      </c>
      <c r="C405" s="100">
        <v>1</v>
      </c>
      <c r="D405" s="102">
        <v>10.4</v>
      </c>
      <c r="E405" s="102">
        <v>2.2200000000000002</v>
      </c>
      <c r="F405" s="100"/>
      <c r="G405" s="98">
        <f t="shared" si="16"/>
        <v>23.088000000000005</v>
      </c>
      <c r="H405" s="97"/>
      <c r="I405" s="59"/>
      <c r="J405" s="56"/>
      <c r="K405" s="42"/>
      <c r="L405" s="60"/>
      <c r="M405" s="60"/>
      <c r="N405" s="60"/>
      <c r="O405" s="60"/>
      <c r="P405" s="60"/>
    </row>
    <row r="406" spans="1:16" x14ac:dyDescent="0.35">
      <c r="A406" s="30"/>
      <c r="B406" s="40" t="s">
        <v>224</v>
      </c>
      <c r="C406" s="100">
        <v>1</v>
      </c>
      <c r="D406" s="102">
        <v>10.4</v>
      </c>
      <c r="E406" s="102">
        <v>1.98</v>
      </c>
      <c r="F406" s="100"/>
      <c r="G406" s="98">
        <f t="shared" si="16"/>
        <v>20.591999999999999</v>
      </c>
      <c r="H406" s="97"/>
      <c r="I406" s="59"/>
      <c r="J406" s="56"/>
      <c r="K406" s="42"/>
      <c r="L406" s="60"/>
      <c r="M406" s="60"/>
      <c r="N406" s="60"/>
      <c r="O406" s="60"/>
      <c r="P406" s="60"/>
    </row>
    <row r="407" spans="1:16" x14ac:dyDescent="0.35">
      <c r="A407" s="127" t="s">
        <v>244</v>
      </c>
      <c r="B407" s="127"/>
      <c r="C407" s="100">
        <v>1</v>
      </c>
      <c r="D407" s="102">
        <v>13.4</v>
      </c>
      <c r="E407" s="102">
        <v>5.6</v>
      </c>
      <c r="F407" s="100"/>
      <c r="G407" s="98">
        <f t="shared" si="16"/>
        <v>75.039999999999992</v>
      </c>
      <c r="H407" s="97"/>
      <c r="I407" s="59"/>
      <c r="J407" s="56"/>
      <c r="K407" s="42"/>
      <c r="L407" s="60"/>
      <c r="M407" s="60"/>
      <c r="N407" s="60"/>
      <c r="O407" s="60"/>
      <c r="P407" s="60"/>
    </row>
    <row r="408" spans="1:16" x14ac:dyDescent="0.35">
      <c r="A408" s="127" t="s">
        <v>245</v>
      </c>
      <c r="B408" s="127"/>
      <c r="C408" s="100">
        <v>1</v>
      </c>
      <c r="D408" s="102">
        <v>5.35</v>
      </c>
      <c r="E408" s="102">
        <v>3.34</v>
      </c>
      <c r="F408" s="100"/>
      <c r="G408" s="98">
        <f t="shared" si="16"/>
        <v>17.869</v>
      </c>
      <c r="H408" s="97"/>
      <c r="I408" s="59"/>
      <c r="J408" s="56"/>
      <c r="K408" s="42"/>
      <c r="L408" s="60"/>
      <c r="M408" s="60"/>
      <c r="N408" s="60"/>
      <c r="O408" s="60"/>
      <c r="P408" s="60"/>
    </row>
    <row r="409" spans="1:16" x14ac:dyDescent="0.35">
      <c r="A409" s="30"/>
      <c r="B409" s="97"/>
      <c r="C409" s="60"/>
      <c r="D409" s="60" t="s">
        <v>246</v>
      </c>
      <c r="E409" s="100"/>
      <c r="F409" s="100"/>
      <c r="G409" s="98"/>
      <c r="H409" s="97"/>
      <c r="I409" s="59"/>
      <c r="J409" s="56"/>
      <c r="K409" s="42"/>
      <c r="L409" s="60"/>
      <c r="M409" s="60"/>
      <c r="N409" s="60"/>
      <c r="O409" s="60"/>
      <c r="P409" s="60"/>
    </row>
    <row r="410" spans="1:16" x14ac:dyDescent="0.35">
      <c r="A410" s="127" t="s">
        <v>247</v>
      </c>
      <c r="B410" s="127"/>
      <c r="C410" s="100">
        <v>1</v>
      </c>
      <c r="D410" s="102">
        <v>49.1</v>
      </c>
      <c r="E410" s="102">
        <v>6.05</v>
      </c>
      <c r="F410" s="100"/>
      <c r="G410" s="98">
        <f>+C410*D410*E410</f>
        <v>297.05500000000001</v>
      </c>
      <c r="H410" s="97"/>
      <c r="I410" s="59"/>
      <c r="J410" s="56"/>
      <c r="K410" s="42"/>
      <c r="L410" s="60"/>
      <c r="M410" s="60"/>
      <c r="N410" s="60"/>
      <c r="O410" s="60"/>
      <c r="P410" s="60"/>
    </row>
    <row r="411" spans="1:16" x14ac:dyDescent="0.35">
      <c r="A411" s="30"/>
      <c r="B411" s="40" t="s">
        <v>248</v>
      </c>
      <c r="C411" s="100">
        <v>1</v>
      </c>
      <c r="D411" s="102">
        <v>36.1</v>
      </c>
      <c r="E411" s="102">
        <v>4.0999999999999996</v>
      </c>
      <c r="F411" s="100"/>
      <c r="G411" s="98">
        <f>+C411*D411*E411</f>
        <v>148.01</v>
      </c>
      <c r="H411" s="97"/>
      <c r="I411" s="59"/>
      <c r="J411" s="56"/>
      <c r="K411" s="42"/>
      <c r="L411" s="60"/>
      <c r="M411" s="60"/>
      <c r="N411" s="60"/>
      <c r="O411" s="60"/>
      <c r="P411" s="60"/>
    </row>
    <row r="412" spans="1:16" x14ac:dyDescent="0.35">
      <c r="A412" s="30"/>
      <c r="B412" s="40" t="s">
        <v>248</v>
      </c>
      <c r="C412" s="100">
        <v>1</v>
      </c>
      <c r="D412" s="102">
        <v>36.1</v>
      </c>
      <c r="E412" s="102">
        <v>3.9</v>
      </c>
      <c r="F412" s="100"/>
      <c r="G412" s="98">
        <f>+C412*D412*E412</f>
        <v>140.79</v>
      </c>
      <c r="H412" s="97"/>
      <c r="I412" s="59"/>
      <c r="J412" s="56"/>
      <c r="K412" s="42"/>
      <c r="L412" s="60"/>
      <c r="M412" s="60"/>
      <c r="N412" s="60"/>
      <c r="O412" s="60"/>
      <c r="P412" s="60"/>
    </row>
    <row r="413" spans="1:16" x14ac:dyDescent="0.35">
      <c r="A413" s="30"/>
      <c r="B413" s="40" t="s">
        <v>239</v>
      </c>
      <c r="C413" s="100">
        <v>1</v>
      </c>
      <c r="D413" s="102">
        <v>15.8</v>
      </c>
      <c r="E413" s="102">
        <v>2.68</v>
      </c>
      <c r="F413" s="100"/>
      <c r="G413" s="98">
        <f>+C413*D413*E413</f>
        <v>42.344000000000001</v>
      </c>
      <c r="H413" s="97"/>
      <c r="I413" s="59"/>
      <c r="J413" s="56"/>
      <c r="K413" s="42"/>
      <c r="L413" s="60"/>
      <c r="M413" s="60"/>
      <c r="N413" s="60"/>
      <c r="O413" s="60"/>
      <c r="P413" s="60"/>
    </row>
    <row r="414" spans="1:16" x14ac:dyDescent="0.35">
      <c r="A414" s="30"/>
      <c r="B414" s="40" t="s">
        <v>225</v>
      </c>
      <c r="C414" s="100">
        <v>1</v>
      </c>
      <c r="D414" s="102">
        <v>6</v>
      </c>
      <c r="E414" s="102">
        <v>1.85</v>
      </c>
      <c r="F414" s="100"/>
      <c r="G414" s="98">
        <f>+C414*D414*E414</f>
        <v>11.100000000000001</v>
      </c>
      <c r="H414" s="97"/>
      <c r="I414" s="59"/>
      <c r="J414" s="56"/>
      <c r="K414" s="42"/>
      <c r="L414" s="60"/>
      <c r="M414" s="60"/>
      <c r="N414" s="60"/>
      <c r="O414" s="60"/>
      <c r="P414" s="60"/>
    </row>
    <row r="415" spans="1:16" x14ac:dyDescent="0.35">
      <c r="A415" s="33"/>
      <c r="B415" s="99"/>
      <c r="C415" s="97"/>
      <c r="D415" s="97"/>
      <c r="E415" s="97"/>
      <c r="F415" s="97"/>
      <c r="G415" s="98"/>
      <c r="H415" s="97"/>
      <c r="I415" s="59"/>
      <c r="J415" s="56"/>
      <c r="K415" s="42"/>
      <c r="L415" s="60"/>
      <c r="M415" s="60"/>
      <c r="N415" s="56"/>
      <c r="O415" s="60"/>
      <c r="P415" s="78"/>
    </row>
    <row r="416" spans="1:16" x14ac:dyDescent="0.35">
      <c r="B416" s="97"/>
      <c r="C416" s="60" t="s">
        <v>249</v>
      </c>
      <c r="D416" s="58" t="s">
        <v>250</v>
      </c>
      <c r="E416" s="97"/>
      <c r="F416" s="97"/>
      <c r="G416" s="61">
        <f>SUM(G420:G421)</f>
        <v>4</v>
      </c>
      <c r="H416" s="62" t="s">
        <v>197</v>
      </c>
      <c r="I416" s="59"/>
      <c r="J416" s="56"/>
      <c r="K416" s="125">
        <v>0</v>
      </c>
      <c r="L416" s="56" t="s">
        <v>251</v>
      </c>
      <c r="M416" s="61">
        <f>IF(ISERROR(G416*K416)=TRUE,0,G416*K416)</f>
        <v>0</v>
      </c>
    </row>
    <row r="417" spans="1:16" ht="52.5" x14ac:dyDescent="0.35">
      <c r="A417" s="30"/>
      <c r="B417" s="97"/>
      <c r="C417" s="13"/>
      <c r="D417" s="13" t="s">
        <v>252</v>
      </c>
      <c r="E417" s="13"/>
      <c r="F417" s="13"/>
      <c r="G417" s="13"/>
      <c r="H417" s="13"/>
      <c r="I417" s="13"/>
      <c r="J417" s="13"/>
      <c r="K417" s="52"/>
      <c r="L417" s="60"/>
      <c r="M417" s="60"/>
      <c r="N417" s="60"/>
      <c r="O417" s="60"/>
      <c r="P417" s="60"/>
    </row>
    <row r="418" spans="1:16" ht="15.65" customHeight="1" x14ac:dyDescent="0.35">
      <c r="A418" s="30"/>
      <c r="B418" s="97"/>
      <c r="C418" s="68"/>
      <c r="D418" s="69" t="s">
        <v>253</v>
      </c>
      <c r="E418" s="68"/>
      <c r="F418" s="68"/>
      <c r="G418" s="68"/>
      <c r="H418" s="68"/>
      <c r="I418" s="68"/>
      <c r="J418" s="68"/>
      <c r="K418" s="68"/>
      <c r="L418" s="60"/>
      <c r="M418" s="60"/>
      <c r="N418" s="60"/>
      <c r="O418" s="60"/>
      <c r="P418" s="60"/>
    </row>
    <row r="419" spans="1:16" x14ac:dyDescent="0.35">
      <c r="A419" s="30"/>
      <c r="B419" s="99"/>
      <c r="C419" s="103" t="s">
        <v>193</v>
      </c>
      <c r="D419" s="66" t="s">
        <v>254</v>
      </c>
      <c r="E419" s="66" t="s">
        <v>255</v>
      </c>
      <c r="F419" s="66" t="s">
        <v>206</v>
      </c>
      <c r="G419" s="104"/>
      <c r="H419" s="97"/>
      <c r="I419" s="59"/>
      <c r="J419" s="59"/>
      <c r="K419" s="59"/>
      <c r="L419" s="60"/>
      <c r="M419" s="60"/>
      <c r="N419" s="60"/>
      <c r="O419" s="60"/>
      <c r="P419" s="60"/>
    </row>
    <row r="420" spans="1:16" x14ac:dyDescent="0.35">
      <c r="A420" s="62"/>
      <c r="B420" s="11" t="s">
        <v>19</v>
      </c>
      <c r="C420" s="60"/>
      <c r="D420" s="60" t="s">
        <v>198</v>
      </c>
      <c r="E420" s="100"/>
      <c r="F420" s="100"/>
      <c r="G420" s="98"/>
      <c r="H420" s="97"/>
      <c r="I420" s="59"/>
      <c r="J420" s="59"/>
      <c r="K420" s="59"/>
      <c r="L420" s="60"/>
      <c r="M420" s="60"/>
      <c r="N420" s="60"/>
      <c r="O420" s="60"/>
      <c r="P420" s="60"/>
    </row>
    <row r="421" spans="1:16" x14ac:dyDescent="0.35">
      <c r="A421" s="127" t="s">
        <v>256</v>
      </c>
      <c r="B421" s="127"/>
      <c r="C421" s="100">
        <v>4</v>
      </c>
      <c r="D421" s="105">
        <v>0.3</v>
      </c>
      <c r="E421" s="105">
        <v>0.3</v>
      </c>
      <c r="F421" s="105">
        <v>1.4999999999999999E-2</v>
      </c>
      <c r="G421" s="98">
        <f>+C421</f>
        <v>4</v>
      </c>
      <c r="H421" s="97"/>
      <c r="I421" s="59"/>
      <c r="J421" s="59"/>
      <c r="K421" s="59"/>
      <c r="L421" s="60"/>
      <c r="M421" s="60"/>
      <c r="N421" s="60"/>
      <c r="O421" s="60"/>
      <c r="P421" s="60"/>
    </row>
    <row r="422" spans="1:16" x14ac:dyDescent="0.35">
      <c r="A422" s="60"/>
      <c r="B422" s="99"/>
      <c r="C422" s="97"/>
      <c r="D422" s="97"/>
      <c r="E422" s="97"/>
      <c r="F422" s="97"/>
      <c r="G422" s="98"/>
      <c r="H422" s="97"/>
      <c r="I422" s="59"/>
      <c r="J422" s="56"/>
      <c r="K422" s="42"/>
      <c r="L422" s="60"/>
      <c r="M422" s="60"/>
      <c r="N422" s="56"/>
      <c r="O422" s="60"/>
      <c r="P422" s="78"/>
    </row>
    <row r="423" spans="1:16" x14ac:dyDescent="0.35">
      <c r="A423" s="62"/>
      <c r="B423" s="97"/>
      <c r="C423" s="60" t="s">
        <v>249</v>
      </c>
      <c r="D423" s="62" t="s">
        <v>257</v>
      </c>
      <c r="E423" s="97"/>
      <c r="F423" s="97"/>
      <c r="G423" s="61">
        <f>SUM(G426:G427)</f>
        <v>16</v>
      </c>
      <c r="H423" s="62" t="s">
        <v>249</v>
      </c>
      <c r="I423" s="59"/>
      <c r="J423" s="56"/>
      <c r="K423" s="125">
        <v>0</v>
      </c>
      <c r="L423" s="56" t="s">
        <v>251</v>
      </c>
      <c r="M423" s="61">
        <f>IF(ISERROR(G423*K423)=TRUE,0,G423*K423)</f>
        <v>0</v>
      </c>
    </row>
    <row r="424" spans="1:16" ht="84" x14ac:dyDescent="0.35">
      <c r="A424" s="62"/>
      <c r="B424" s="97"/>
      <c r="C424" s="13"/>
      <c r="D424" s="13" t="s">
        <v>258</v>
      </c>
      <c r="E424" s="13"/>
      <c r="F424" s="13"/>
      <c r="G424" s="13"/>
      <c r="H424" s="13"/>
      <c r="I424" s="13"/>
      <c r="J424" s="13"/>
      <c r="K424" s="52"/>
      <c r="L424" s="60"/>
      <c r="M424" s="60"/>
      <c r="N424" s="60"/>
      <c r="O424" s="60"/>
      <c r="P424" s="60"/>
    </row>
    <row r="425" spans="1:16" x14ac:dyDescent="0.35">
      <c r="A425" s="62"/>
      <c r="B425" s="99"/>
      <c r="C425" s="103" t="s">
        <v>193</v>
      </c>
      <c r="D425" s="66" t="s">
        <v>259</v>
      </c>
      <c r="E425" s="66"/>
      <c r="F425" s="66"/>
      <c r="G425" s="104"/>
      <c r="H425" s="97"/>
      <c r="I425" s="59"/>
      <c r="J425" s="59"/>
      <c r="K425" s="59"/>
      <c r="L425" s="60"/>
      <c r="M425" s="60"/>
      <c r="N425" s="60"/>
      <c r="O425" s="60"/>
      <c r="P425" s="60"/>
    </row>
    <row r="426" spans="1:16" x14ac:dyDescent="0.35">
      <c r="A426" s="62"/>
      <c r="B426" s="97"/>
      <c r="C426" s="67"/>
      <c r="D426" s="67" t="s">
        <v>198</v>
      </c>
      <c r="E426" s="100"/>
      <c r="F426" s="100"/>
      <c r="G426" s="98"/>
      <c r="H426" s="97"/>
      <c r="I426" s="59"/>
      <c r="J426" s="59"/>
      <c r="K426" s="59"/>
      <c r="L426" s="60"/>
      <c r="M426" s="60"/>
      <c r="N426" s="60"/>
      <c r="O426" s="60"/>
      <c r="P426" s="60"/>
    </row>
    <row r="427" spans="1:16" x14ac:dyDescent="0.35">
      <c r="A427" s="127" t="s">
        <v>256</v>
      </c>
      <c r="B427" s="127"/>
      <c r="C427" s="100">
        <v>4</v>
      </c>
      <c r="D427" s="100">
        <v>4</v>
      </c>
      <c r="E427" s="100"/>
      <c r="F427" s="100"/>
      <c r="G427" s="98">
        <f>+C427*D427</f>
        <v>16</v>
      </c>
      <c r="H427" s="97"/>
      <c r="I427" s="59"/>
      <c r="J427" s="59"/>
      <c r="K427" s="59"/>
      <c r="L427" s="60"/>
      <c r="M427" s="60"/>
      <c r="N427" s="60"/>
      <c r="O427" s="60"/>
      <c r="P427" s="60"/>
    </row>
    <row r="428" spans="1:16" x14ac:dyDescent="0.35">
      <c r="A428" s="62"/>
      <c r="B428" s="62"/>
      <c r="C428" s="62"/>
      <c r="D428" s="62"/>
      <c r="E428" s="62"/>
      <c r="F428" s="62"/>
      <c r="G428" s="61"/>
      <c r="H428" s="62"/>
      <c r="I428" s="59"/>
      <c r="J428" s="56"/>
      <c r="K428" s="42"/>
      <c r="L428" s="60"/>
      <c r="M428" s="60"/>
      <c r="N428" s="60"/>
      <c r="O428" s="60"/>
      <c r="P428" s="60"/>
    </row>
    <row r="429" spans="1:16" x14ac:dyDescent="0.35">
      <c r="A429" s="131" t="s">
        <v>260</v>
      </c>
      <c r="B429" s="131"/>
      <c r="C429" s="131"/>
      <c r="D429" s="131"/>
      <c r="E429" s="97"/>
      <c r="F429" s="97"/>
      <c r="G429" s="98"/>
      <c r="H429" s="97"/>
      <c r="I429" s="60"/>
      <c r="J429" s="60"/>
      <c r="K429" s="60"/>
      <c r="L429" s="60"/>
      <c r="M429" s="60"/>
      <c r="N429" s="60"/>
      <c r="O429" s="60"/>
      <c r="P429" s="60"/>
    </row>
    <row r="430" spans="1:16" x14ac:dyDescent="0.35">
      <c r="A430" s="132" t="s">
        <v>187</v>
      </c>
      <c r="B430" s="132"/>
      <c r="C430" s="62"/>
      <c r="D430" s="62"/>
      <c r="E430" s="62"/>
      <c r="F430" s="62"/>
      <c r="G430" s="61"/>
      <c r="H430" s="62"/>
      <c r="I430" s="59"/>
      <c r="J430" s="56"/>
      <c r="K430" s="42"/>
      <c r="L430" s="60"/>
      <c r="M430" s="60"/>
      <c r="N430" s="60"/>
      <c r="O430" s="60"/>
      <c r="P430" s="60"/>
    </row>
    <row r="431" spans="1:16" x14ac:dyDescent="0.35">
      <c r="A431" s="58"/>
      <c r="B431" s="11" t="s">
        <v>19</v>
      </c>
      <c r="C431" s="97" t="s">
        <v>20</v>
      </c>
      <c r="D431" s="57" t="s">
        <v>261</v>
      </c>
      <c r="E431" s="97"/>
      <c r="F431" s="97"/>
      <c r="G431" s="61">
        <f>SUM(G435:G555)</f>
        <v>190.17547499999995</v>
      </c>
      <c r="H431" s="58" t="s">
        <v>189</v>
      </c>
      <c r="I431" s="59"/>
      <c r="J431" s="56"/>
      <c r="K431" s="125">
        <v>0</v>
      </c>
      <c r="L431" s="56" t="s">
        <v>190</v>
      </c>
      <c r="M431" s="61">
        <f>IF(ISERROR(G431*K431)=TRUE,0,G431*K431)</f>
        <v>0</v>
      </c>
    </row>
    <row r="432" spans="1:16" x14ac:dyDescent="0.35">
      <c r="A432" s="97"/>
      <c r="B432" s="97"/>
      <c r="C432" s="97"/>
      <c r="D432" s="97"/>
      <c r="E432" s="97"/>
      <c r="F432" s="97"/>
      <c r="G432" s="97"/>
      <c r="H432" s="97"/>
      <c r="I432" s="97"/>
      <c r="J432" s="97"/>
      <c r="K432" s="97"/>
      <c r="L432" s="97"/>
      <c r="M432" s="97"/>
      <c r="N432" s="97"/>
      <c r="O432" s="97"/>
      <c r="P432" s="97"/>
    </row>
    <row r="433" spans="1:16" ht="94.5" x14ac:dyDescent="0.35">
      <c r="A433" s="30"/>
      <c r="B433" s="97"/>
      <c r="C433" s="13"/>
      <c r="D433" s="13" t="s">
        <v>262</v>
      </c>
      <c r="E433" s="13"/>
      <c r="F433" s="13"/>
      <c r="G433" s="13"/>
      <c r="H433" s="13"/>
      <c r="I433" s="13"/>
      <c r="J433" s="13"/>
      <c r="K433" s="52"/>
      <c r="L433" s="33"/>
      <c r="M433" s="33"/>
      <c r="N433" s="29"/>
      <c r="O433" s="29"/>
      <c r="P433" s="51"/>
    </row>
    <row r="434" spans="1:16" ht="15.5" x14ac:dyDescent="0.35">
      <c r="A434" s="30"/>
      <c r="B434" s="56"/>
      <c r="C434" s="103" t="s">
        <v>193</v>
      </c>
      <c r="D434" s="106" t="s">
        <v>263</v>
      </c>
      <c r="E434" s="103" t="s">
        <v>204</v>
      </c>
      <c r="F434" s="103"/>
      <c r="G434" s="104"/>
      <c r="H434" s="97"/>
      <c r="I434" s="59"/>
      <c r="J434" s="56"/>
      <c r="K434" s="42"/>
      <c r="L434" s="33"/>
      <c r="M434" s="33"/>
      <c r="N434" s="29"/>
      <c r="O434" s="29"/>
      <c r="P434" s="51"/>
    </row>
    <row r="435" spans="1:16" ht="15.5" x14ac:dyDescent="0.35">
      <c r="A435" s="30"/>
      <c r="B435" s="97"/>
      <c r="C435" s="100"/>
      <c r="D435" s="56" t="s">
        <v>264</v>
      </c>
      <c r="E435" s="102"/>
      <c r="F435" s="100"/>
      <c r="G435" s="98"/>
      <c r="H435" s="97"/>
      <c r="I435" s="59"/>
      <c r="J435" s="56"/>
      <c r="K435" s="42"/>
      <c r="L435" s="33"/>
      <c r="M435" s="33"/>
      <c r="N435" s="29"/>
      <c r="O435" s="29"/>
      <c r="P435" s="51"/>
    </row>
    <row r="436" spans="1:16" ht="15.5" x14ac:dyDescent="0.35">
      <c r="A436" s="30"/>
      <c r="B436" s="11" t="s">
        <v>19</v>
      </c>
      <c r="C436" s="60"/>
      <c r="D436" s="60" t="s">
        <v>220</v>
      </c>
      <c r="E436" s="100"/>
      <c r="F436" s="100"/>
      <c r="G436" s="98"/>
      <c r="H436" s="97"/>
      <c r="I436" s="59"/>
      <c r="J436" s="59"/>
      <c r="K436" s="37"/>
      <c r="L436" s="33"/>
      <c r="M436" s="33"/>
      <c r="N436" s="29"/>
      <c r="O436" s="29"/>
      <c r="P436" s="51"/>
    </row>
    <row r="437" spans="1:16" ht="15.5" x14ac:dyDescent="0.35">
      <c r="A437" s="127" t="s">
        <v>221</v>
      </c>
      <c r="B437" s="127"/>
      <c r="C437" s="100">
        <v>1</v>
      </c>
      <c r="D437" s="102">
        <f>1.18-0.15</f>
        <v>1.03</v>
      </c>
      <c r="E437" s="102">
        <v>4.0999999999999996</v>
      </c>
      <c r="F437" s="100"/>
      <c r="G437" s="98">
        <f>+C437*D437*E437</f>
        <v>4.2229999999999999</v>
      </c>
      <c r="H437" s="97"/>
      <c r="I437" s="59"/>
      <c r="J437" s="56"/>
      <c r="K437" s="37"/>
      <c r="L437" s="33"/>
      <c r="M437" s="33"/>
      <c r="N437" s="29"/>
      <c r="O437" s="29"/>
      <c r="P437" s="51"/>
    </row>
    <row r="438" spans="1:16" x14ac:dyDescent="0.35">
      <c r="A438" s="30"/>
      <c r="B438" s="40" t="s">
        <v>222</v>
      </c>
      <c r="C438" s="100">
        <v>1</v>
      </c>
      <c r="D438" s="102">
        <f>1.18-0.15</f>
        <v>1.03</v>
      </c>
      <c r="E438" s="102">
        <v>6.25</v>
      </c>
      <c r="F438" s="100"/>
      <c r="G438" s="98">
        <f>+C438*D438*E438</f>
        <v>6.4375</v>
      </c>
      <c r="H438" s="97"/>
      <c r="I438" s="59"/>
      <c r="J438" s="56"/>
      <c r="K438" s="42"/>
      <c r="L438" s="60"/>
      <c r="M438" s="60"/>
      <c r="N438" s="60"/>
      <c r="O438" s="60"/>
      <c r="P438" s="60"/>
    </row>
    <row r="439" spans="1:16" x14ac:dyDescent="0.35">
      <c r="A439" s="30"/>
      <c r="B439" s="40" t="s">
        <v>223</v>
      </c>
      <c r="C439" s="100">
        <v>1</v>
      </c>
      <c r="D439" s="102">
        <f>0.698-0.091</f>
        <v>0.60699999999999998</v>
      </c>
      <c r="E439" s="102">
        <v>2.65</v>
      </c>
      <c r="F439" s="100"/>
      <c r="G439" s="98">
        <f>+C439*D439*E439</f>
        <v>1.6085499999999999</v>
      </c>
      <c r="H439" s="97"/>
      <c r="I439" s="59"/>
      <c r="J439" s="56"/>
      <c r="K439" s="42"/>
      <c r="L439" s="60"/>
      <c r="M439" s="60"/>
      <c r="N439" s="60"/>
      <c r="O439" s="60"/>
      <c r="P439" s="60"/>
    </row>
    <row r="440" spans="1:16" x14ac:dyDescent="0.35">
      <c r="A440" s="30"/>
      <c r="B440" s="40" t="s">
        <v>224</v>
      </c>
      <c r="C440" s="100">
        <v>1</v>
      </c>
      <c r="D440" s="102">
        <f>0.475-0.084</f>
        <v>0.39099999999999996</v>
      </c>
      <c r="E440" s="102">
        <v>2.7</v>
      </c>
      <c r="F440" s="100"/>
      <c r="G440" s="98">
        <f>+C440*D440*E440</f>
        <v>1.0556999999999999</v>
      </c>
      <c r="H440" s="97"/>
      <c r="I440" s="59"/>
      <c r="J440" s="56"/>
      <c r="K440" s="42"/>
      <c r="L440" s="60"/>
      <c r="M440" s="60"/>
      <c r="N440" s="60"/>
      <c r="O440" s="60"/>
      <c r="P440" s="60"/>
    </row>
    <row r="441" spans="1:16" x14ac:dyDescent="0.35">
      <c r="A441" s="30"/>
      <c r="B441" s="40" t="s">
        <v>225</v>
      </c>
      <c r="C441" s="100">
        <v>1</v>
      </c>
      <c r="D441" s="102">
        <f>0.328-0.046</f>
        <v>0.28200000000000003</v>
      </c>
      <c r="E441" s="102">
        <v>1.85</v>
      </c>
      <c r="F441" s="100"/>
      <c r="G441" s="98">
        <f>+C441*D441*E441</f>
        <v>0.52170000000000005</v>
      </c>
      <c r="H441" s="97"/>
      <c r="I441" s="59"/>
      <c r="J441" s="56"/>
      <c r="K441" s="42"/>
      <c r="L441" s="60"/>
      <c r="M441" s="60"/>
      <c r="N441" s="60"/>
      <c r="O441" s="60"/>
      <c r="P441" s="60"/>
    </row>
    <row r="442" spans="1:16" ht="15.5" x14ac:dyDescent="0.35">
      <c r="A442" s="30"/>
      <c r="B442" s="11" t="s">
        <v>19</v>
      </c>
      <c r="C442" s="60"/>
      <c r="D442" s="60" t="s">
        <v>226</v>
      </c>
      <c r="E442" s="100"/>
      <c r="F442" s="100"/>
      <c r="G442" s="98"/>
      <c r="H442" s="97"/>
      <c r="I442" s="59"/>
      <c r="J442" s="56"/>
      <c r="K442" s="37"/>
      <c r="L442" s="33"/>
      <c r="M442" s="33"/>
      <c r="N442" s="29"/>
      <c r="O442" s="29"/>
      <c r="P442" s="51"/>
    </row>
    <row r="443" spans="1:16" ht="15.5" x14ac:dyDescent="0.35">
      <c r="A443" s="30"/>
      <c r="B443" s="97"/>
      <c r="C443" s="60"/>
      <c r="D443" s="60" t="s">
        <v>227</v>
      </c>
      <c r="E443" s="102"/>
      <c r="F443" s="100"/>
      <c r="G443" s="98"/>
      <c r="H443" s="97"/>
      <c r="I443" s="59"/>
      <c r="J443" s="56"/>
      <c r="K443" s="37"/>
      <c r="L443" s="33"/>
      <c r="M443" s="33"/>
      <c r="N443" s="29"/>
      <c r="O443" s="29"/>
      <c r="P443" s="51"/>
    </row>
    <row r="444" spans="1:16" x14ac:dyDescent="0.35">
      <c r="A444" s="30"/>
      <c r="B444" s="40" t="s">
        <v>228</v>
      </c>
      <c r="C444" s="100">
        <v>1</v>
      </c>
      <c r="D444" s="102">
        <f>0.475/2</f>
        <v>0.23749999999999999</v>
      </c>
      <c r="E444" s="102">
        <v>5.25</v>
      </c>
      <c r="F444" s="100"/>
      <c r="G444" s="98">
        <f>+C444*D444*E444</f>
        <v>1.246875</v>
      </c>
      <c r="H444" s="97"/>
      <c r="I444" s="59"/>
      <c r="J444" s="56"/>
      <c r="K444" s="42"/>
      <c r="L444" s="60"/>
      <c r="M444" s="60"/>
      <c r="N444" s="60"/>
      <c r="O444" s="60"/>
      <c r="P444" s="60"/>
    </row>
    <row r="445" spans="1:16" ht="15.5" x14ac:dyDescent="0.35">
      <c r="A445" s="30"/>
      <c r="B445" s="97"/>
      <c r="C445" s="60"/>
      <c r="D445" s="60" t="s">
        <v>229</v>
      </c>
      <c r="E445" s="102"/>
      <c r="F445" s="100"/>
      <c r="G445" s="98"/>
      <c r="H445" s="97"/>
      <c r="I445" s="59"/>
      <c r="J445" s="56"/>
      <c r="K445" s="37"/>
      <c r="L445" s="33"/>
      <c r="M445" s="33"/>
      <c r="N445" s="29"/>
      <c r="O445" s="29"/>
      <c r="P445" s="51"/>
    </row>
    <row r="446" spans="1:16" x14ac:dyDescent="0.35">
      <c r="A446" s="30"/>
      <c r="B446" s="40" t="s">
        <v>230</v>
      </c>
      <c r="C446" s="100">
        <v>1</v>
      </c>
      <c r="D446" s="102">
        <f>0.551/2</f>
        <v>0.27550000000000002</v>
      </c>
      <c r="E446" s="102">
        <v>5.54</v>
      </c>
      <c r="F446" s="100"/>
      <c r="G446" s="98">
        <f>+C446*D446*E446</f>
        <v>1.5262700000000002</v>
      </c>
      <c r="H446" s="97"/>
      <c r="I446" s="59"/>
      <c r="J446" s="56"/>
      <c r="K446" s="42"/>
      <c r="L446" s="60"/>
      <c r="M446" s="60"/>
      <c r="N446" s="60"/>
      <c r="O446" s="60"/>
      <c r="P446" s="60"/>
    </row>
    <row r="447" spans="1:16" x14ac:dyDescent="0.35">
      <c r="A447" s="30"/>
      <c r="B447" s="40" t="s">
        <v>230</v>
      </c>
      <c r="C447" s="100">
        <v>1</v>
      </c>
      <c r="D447" s="102">
        <f t="shared" ref="D447:D469" si="17">0.551/2</f>
        <v>0.27550000000000002</v>
      </c>
      <c r="E447" s="102">
        <v>5.46</v>
      </c>
      <c r="F447" s="100"/>
      <c r="G447" s="98">
        <f t="shared" ref="G447:G467" si="18">+C447*D447*E447</f>
        <v>1.5042300000000002</v>
      </c>
      <c r="H447" s="97"/>
      <c r="I447" s="59"/>
      <c r="J447" s="56"/>
      <c r="K447" s="42"/>
      <c r="L447" s="60"/>
      <c r="M447" s="60"/>
      <c r="N447" s="60"/>
      <c r="O447" s="60"/>
      <c r="P447" s="60"/>
    </row>
    <row r="448" spans="1:16" x14ac:dyDescent="0.35">
      <c r="A448" s="30"/>
      <c r="B448" s="40" t="s">
        <v>230</v>
      </c>
      <c r="C448" s="100">
        <v>1</v>
      </c>
      <c r="D448" s="102">
        <f t="shared" si="17"/>
        <v>0.27550000000000002</v>
      </c>
      <c r="E448" s="102">
        <v>5.37</v>
      </c>
      <c r="F448" s="100"/>
      <c r="G448" s="98">
        <f t="shared" si="18"/>
        <v>1.4794350000000001</v>
      </c>
      <c r="H448" s="97"/>
      <c r="I448" s="59"/>
      <c r="J448" s="56"/>
      <c r="K448" s="42"/>
      <c r="L448" s="60"/>
      <c r="M448" s="60"/>
      <c r="N448" s="60"/>
      <c r="O448" s="60"/>
      <c r="P448" s="60"/>
    </row>
    <row r="449" spans="1:16" x14ac:dyDescent="0.35">
      <c r="A449" s="30"/>
      <c r="B449" s="40" t="s">
        <v>230</v>
      </c>
      <c r="C449" s="100">
        <v>1</v>
      </c>
      <c r="D449" s="102">
        <f t="shared" si="17"/>
        <v>0.27550000000000002</v>
      </c>
      <c r="E449" s="102">
        <v>5.28</v>
      </c>
      <c r="F449" s="100"/>
      <c r="G449" s="98">
        <f t="shared" si="18"/>
        <v>1.4546400000000002</v>
      </c>
      <c r="H449" s="97"/>
      <c r="I449" s="59"/>
      <c r="J449" s="56"/>
      <c r="K449" s="42"/>
      <c r="L449" s="60"/>
      <c r="M449" s="60"/>
      <c r="N449" s="60"/>
      <c r="O449" s="60"/>
      <c r="P449" s="60"/>
    </row>
    <row r="450" spans="1:16" x14ac:dyDescent="0.35">
      <c r="A450" s="30"/>
      <c r="B450" s="40" t="s">
        <v>230</v>
      </c>
      <c r="C450" s="100">
        <v>1</v>
      </c>
      <c r="D450" s="102">
        <f t="shared" si="17"/>
        <v>0.27550000000000002</v>
      </c>
      <c r="E450" s="102">
        <v>5.2</v>
      </c>
      <c r="F450" s="100"/>
      <c r="G450" s="98">
        <f t="shared" si="18"/>
        <v>1.4326000000000001</v>
      </c>
      <c r="H450" s="97"/>
      <c r="I450" s="59"/>
      <c r="J450" s="56"/>
      <c r="K450" s="42"/>
      <c r="L450" s="60"/>
      <c r="M450" s="60"/>
      <c r="N450" s="60"/>
      <c r="O450" s="60"/>
      <c r="P450" s="60"/>
    </row>
    <row r="451" spans="1:16" x14ac:dyDescent="0.35">
      <c r="A451" s="30"/>
      <c r="B451" s="40" t="s">
        <v>230</v>
      </c>
      <c r="C451" s="100">
        <v>1</v>
      </c>
      <c r="D451" s="102">
        <f t="shared" si="17"/>
        <v>0.27550000000000002</v>
      </c>
      <c r="E451" s="102">
        <v>5.1100000000000003</v>
      </c>
      <c r="F451" s="100"/>
      <c r="G451" s="98">
        <f t="shared" si="18"/>
        <v>1.4078050000000002</v>
      </c>
      <c r="H451" s="97"/>
      <c r="I451" s="59"/>
      <c r="J451" s="56"/>
      <c r="K451" s="42"/>
      <c r="L451" s="60"/>
      <c r="M451" s="60"/>
      <c r="N451" s="60"/>
      <c r="O451" s="60"/>
      <c r="P451" s="60"/>
    </row>
    <row r="452" spans="1:16" x14ac:dyDescent="0.35">
      <c r="A452" s="30"/>
      <c r="B452" s="40" t="s">
        <v>230</v>
      </c>
      <c r="C452" s="100">
        <v>1</v>
      </c>
      <c r="D452" s="102">
        <f t="shared" si="17"/>
        <v>0.27550000000000002</v>
      </c>
      <c r="E452" s="102">
        <v>4.97</v>
      </c>
      <c r="F452" s="100"/>
      <c r="G452" s="98">
        <f t="shared" si="18"/>
        <v>1.369235</v>
      </c>
      <c r="H452" s="97"/>
      <c r="I452" s="59"/>
      <c r="J452" s="56"/>
      <c r="K452" s="42"/>
      <c r="L452" s="60"/>
      <c r="M452" s="60"/>
      <c r="N452" s="60"/>
      <c r="O452" s="60"/>
      <c r="P452" s="60"/>
    </row>
    <row r="453" spans="1:16" x14ac:dyDescent="0.35">
      <c r="A453" s="30"/>
      <c r="B453" s="40" t="s">
        <v>230</v>
      </c>
      <c r="C453" s="100">
        <v>1</v>
      </c>
      <c r="D453" s="102">
        <f t="shared" si="17"/>
        <v>0.27550000000000002</v>
      </c>
      <c r="E453" s="102">
        <v>4.8899999999999997</v>
      </c>
      <c r="F453" s="100"/>
      <c r="G453" s="98">
        <f t="shared" si="18"/>
        <v>1.3471949999999999</v>
      </c>
      <c r="H453" s="97"/>
      <c r="I453" s="59"/>
      <c r="J453" s="56"/>
      <c r="K453" s="42"/>
      <c r="L453" s="60"/>
      <c r="M453" s="60"/>
      <c r="N453" s="60"/>
      <c r="O453" s="60"/>
      <c r="P453" s="60"/>
    </row>
    <row r="454" spans="1:16" x14ac:dyDescent="0.35">
      <c r="A454" s="30"/>
      <c r="B454" s="40" t="s">
        <v>230</v>
      </c>
      <c r="C454" s="100">
        <v>1</v>
      </c>
      <c r="D454" s="102">
        <f t="shared" si="17"/>
        <v>0.27550000000000002</v>
      </c>
      <c r="E454" s="102">
        <v>4.8</v>
      </c>
      <c r="F454" s="100"/>
      <c r="G454" s="98">
        <f t="shared" si="18"/>
        <v>1.3224</v>
      </c>
      <c r="H454" s="97"/>
      <c r="I454" s="59"/>
      <c r="J454" s="56"/>
      <c r="K454" s="42"/>
      <c r="L454" s="60"/>
      <c r="M454" s="60"/>
      <c r="N454" s="60"/>
      <c r="O454" s="60"/>
      <c r="P454" s="60"/>
    </row>
    <row r="455" spans="1:16" x14ac:dyDescent="0.35">
      <c r="A455" s="30"/>
      <c r="B455" s="40" t="s">
        <v>230</v>
      </c>
      <c r="C455" s="100">
        <v>1</v>
      </c>
      <c r="D455" s="102">
        <f t="shared" si="17"/>
        <v>0.27550000000000002</v>
      </c>
      <c r="E455" s="102">
        <v>4.8099999999999996</v>
      </c>
      <c r="F455" s="100"/>
      <c r="G455" s="98">
        <f t="shared" si="18"/>
        <v>1.3251550000000001</v>
      </c>
      <c r="H455" s="97"/>
      <c r="I455" s="59"/>
      <c r="J455" s="56"/>
      <c r="K455" s="42"/>
      <c r="L455" s="60"/>
      <c r="M455" s="60"/>
      <c r="N455" s="60"/>
      <c r="O455" s="60"/>
      <c r="P455" s="60"/>
    </row>
    <row r="456" spans="1:16" x14ac:dyDescent="0.35">
      <c r="A456" s="30"/>
      <c r="B456" s="40" t="s">
        <v>230</v>
      </c>
      <c r="C456" s="100">
        <v>1</v>
      </c>
      <c r="D456" s="102">
        <f t="shared" si="17"/>
        <v>0.27550000000000002</v>
      </c>
      <c r="E456" s="102">
        <v>4.72</v>
      </c>
      <c r="F456" s="100"/>
      <c r="G456" s="98">
        <f t="shared" si="18"/>
        <v>1.30036</v>
      </c>
      <c r="H456" s="97"/>
      <c r="I456" s="59"/>
      <c r="J456" s="56"/>
      <c r="K456" s="42"/>
      <c r="L456" s="60"/>
      <c r="M456" s="60"/>
      <c r="N456" s="60"/>
      <c r="O456" s="60"/>
      <c r="P456" s="60"/>
    </row>
    <row r="457" spans="1:16" x14ac:dyDescent="0.35">
      <c r="A457" s="30"/>
      <c r="B457" s="40" t="s">
        <v>230</v>
      </c>
      <c r="C457" s="100">
        <v>1</v>
      </c>
      <c r="D457" s="102">
        <f t="shared" si="17"/>
        <v>0.27550000000000002</v>
      </c>
      <c r="E457" s="102">
        <v>4.63</v>
      </c>
      <c r="F457" s="100"/>
      <c r="G457" s="98">
        <f t="shared" si="18"/>
        <v>1.2755650000000001</v>
      </c>
      <c r="H457" s="97"/>
      <c r="I457" s="59"/>
      <c r="J457" s="56"/>
      <c r="K457" s="42"/>
      <c r="L457" s="60"/>
      <c r="M457" s="60"/>
      <c r="N457" s="60"/>
      <c r="O457" s="60"/>
      <c r="P457" s="60"/>
    </row>
    <row r="458" spans="1:16" x14ac:dyDescent="0.35">
      <c r="A458" s="30"/>
      <c r="B458" s="40" t="s">
        <v>230</v>
      </c>
      <c r="C458" s="100">
        <v>1</v>
      </c>
      <c r="D458" s="102">
        <f t="shared" si="17"/>
        <v>0.27550000000000002</v>
      </c>
      <c r="E458" s="102">
        <v>4.55</v>
      </c>
      <c r="F458" s="100"/>
      <c r="G458" s="98">
        <f t="shared" si="18"/>
        <v>1.253525</v>
      </c>
      <c r="H458" s="97"/>
      <c r="I458" s="59"/>
      <c r="J458" s="56"/>
      <c r="K458" s="42"/>
      <c r="L458" s="60"/>
      <c r="M458" s="60"/>
      <c r="N458" s="60"/>
      <c r="O458" s="60"/>
      <c r="P458" s="60"/>
    </row>
    <row r="459" spans="1:16" x14ac:dyDescent="0.35">
      <c r="A459" s="30"/>
      <c r="B459" s="40" t="s">
        <v>230</v>
      </c>
      <c r="C459" s="100">
        <v>1</v>
      </c>
      <c r="D459" s="102">
        <f t="shared" si="17"/>
        <v>0.27550000000000002</v>
      </c>
      <c r="E459" s="102">
        <v>4.46</v>
      </c>
      <c r="F459" s="100"/>
      <c r="G459" s="98">
        <f t="shared" si="18"/>
        <v>1.2287300000000001</v>
      </c>
      <c r="H459" s="97"/>
      <c r="I459" s="59"/>
      <c r="J459" s="56"/>
      <c r="K459" s="42"/>
      <c r="L459" s="60"/>
      <c r="M459" s="60"/>
      <c r="N459" s="60"/>
      <c r="O459" s="60"/>
      <c r="P459" s="60"/>
    </row>
    <row r="460" spans="1:16" x14ac:dyDescent="0.35">
      <c r="A460" s="30"/>
      <c r="B460" s="40" t="s">
        <v>230</v>
      </c>
      <c r="C460" s="100">
        <v>1</v>
      </c>
      <c r="D460" s="102">
        <f t="shared" si="17"/>
        <v>0.27550000000000002</v>
      </c>
      <c r="E460" s="102">
        <v>4.37</v>
      </c>
      <c r="F460" s="100"/>
      <c r="G460" s="98">
        <f t="shared" si="18"/>
        <v>1.2039350000000002</v>
      </c>
      <c r="H460" s="97"/>
      <c r="I460" s="59"/>
      <c r="J460" s="56"/>
      <c r="K460" s="42"/>
      <c r="L460" s="60"/>
      <c r="M460" s="60"/>
      <c r="N460" s="60"/>
      <c r="O460" s="60"/>
      <c r="P460" s="60"/>
    </row>
    <row r="461" spans="1:16" x14ac:dyDescent="0.35">
      <c r="A461" s="30"/>
      <c r="B461" s="40" t="s">
        <v>230</v>
      </c>
      <c r="C461" s="100">
        <v>1</v>
      </c>
      <c r="D461" s="102">
        <f t="shared" si="17"/>
        <v>0.27550000000000002</v>
      </c>
      <c r="E461" s="102">
        <v>4.12</v>
      </c>
      <c r="F461" s="100"/>
      <c r="G461" s="98">
        <f t="shared" si="18"/>
        <v>1.1350600000000002</v>
      </c>
      <c r="H461" s="97"/>
      <c r="I461" s="59"/>
      <c r="J461" s="56"/>
      <c r="K461" s="42"/>
      <c r="L461" s="60"/>
      <c r="M461" s="60"/>
      <c r="N461" s="60"/>
      <c r="O461" s="60"/>
      <c r="P461" s="60"/>
    </row>
    <row r="462" spans="1:16" x14ac:dyDescent="0.35">
      <c r="A462" s="30"/>
      <c r="B462" s="40" t="s">
        <v>230</v>
      </c>
      <c r="C462" s="100">
        <v>1</v>
      </c>
      <c r="D462" s="102">
        <f t="shared" si="17"/>
        <v>0.27550000000000002</v>
      </c>
      <c r="E462" s="102">
        <v>4.45</v>
      </c>
      <c r="F462" s="100"/>
      <c r="G462" s="98">
        <f t="shared" si="18"/>
        <v>1.2259750000000003</v>
      </c>
      <c r="H462" s="97"/>
      <c r="I462" s="59"/>
      <c r="J462" s="56"/>
      <c r="K462" s="42"/>
      <c r="L462" s="60"/>
      <c r="M462" s="60"/>
      <c r="N462" s="60"/>
      <c r="O462" s="60"/>
      <c r="P462" s="60"/>
    </row>
    <row r="463" spans="1:16" x14ac:dyDescent="0.35">
      <c r="A463" s="30"/>
      <c r="B463" s="40" t="s">
        <v>230</v>
      </c>
      <c r="C463" s="100">
        <v>1</v>
      </c>
      <c r="D463" s="102">
        <f t="shared" si="17"/>
        <v>0.27550000000000002</v>
      </c>
      <c r="E463" s="102">
        <v>4.47</v>
      </c>
      <c r="F463" s="100"/>
      <c r="G463" s="98">
        <f t="shared" si="18"/>
        <v>1.2314849999999999</v>
      </c>
      <c r="H463" s="97"/>
      <c r="I463" s="59"/>
      <c r="J463" s="56"/>
      <c r="K463" s="42"/>
      <c r="L463" s="60"/>
      <c r="M463" s="60"/>
      <c r="N463" s="60"/>
      <c r="O463" s="60"/>
      <c r="P463" s="60"/>
    </row>
    <row r="464" spans="1:16" x14ac:dyDescent="0.35">
      <c r="A464" s="30"/>
      <c r="B464" s="40" t="s">
        <v>230</v>
      </c>
      <c r="C464" s="100">
        <v>1</v>
      </c>
      <c r="D464" s="102">
        <f t="shared" si="17"/>
        <v>0.27550000000000002</v>
      </c>
      <c r="E464" s="102">
        <v>4.49</v>
      </c>
      <c r="F464" s="100"/>
      <c r="G464" s="98">
        <f t="shared" si="18"/>
        <v>1.2369950000000001</v>
      </c>
      <c r="H464" s="97"/>
      <c r="I464" s="59"/>
      <c r="J464" s="56"/>
      <c r="K464" s="42"/>
      <c r="L464" s="60"/>
      <c r="M464" s="60"/>
      <c r="N464" s="60"/>
      <c r="O464" s="60"/>
      <c r="P464" s="60"/>
    </row>
    <row r="465" spans="1:16" x14ac:dyDescent="0.35">
      <c r="A465" s="30"/>
      <c r="B465" s="40" t="s">
        <v>230</v>
      </c>
      <c r="C465" s="100">
        <v>1</v>
      </c>
      <c r="D465" s="102">
        <f t="shared" si="17"/>
        <v>0.27550000000000002</v>
      </c>
      <c r="E465" s="102">
        <v>4.51</v>
      </c>
      <c r="F465" s="100"/>
      <c r="G465" s="98">
        <f t="shared" si="18"/>
        <v>1.242505</v>
      </c>
      <c r="H465" s="97"/>
      <c r="I465" s="59"/>
      <c r="J465" s="56"/>
      <c r="K465" s="42"/>
      <c r="L465" s="60"/>
      <c r="M465" s="60"/>
      <c r="N465" s="60"/>
      <c r="O465" s="60"/>
      <c r="P465" s="60"/>
    </row>
    <row r="466" spans="1:16" x14ac:dyDescent="0.35">
      <c r="A466" s="30"/>
      <c r="B466" s="40" t="s">
        <v>230</v>
      </c>
      <c r="C466" s="100">
        <v>1</v>
      </c>
      <c r="D466" s="102">
        <f t="shared" si="17"/>
        <v>0.27550000000000002</v>
      </c>
      <c r="E466" s="102">
        <v>4.5199999999999996</v>
      </c>
      <c r="F466" s="100"/>
      <c r="G466" s="98">
        <f t="shared" si="18"/>
        <v>1.24526</v>
      </c>
      <c r="H466" s="97"/>
      <c r="I466" s="59"/>
      <c r="J466" s="56"/>
      <c r="K466" s="42"/>
      <c r="L466" s="60"/>
      <c r="M466" s="60"/>
      <c r="N466" s="60"/>
      <c r="O466" s="60"/>
      <c r="P466" s="60"/>
    </row>
    <row r="467" spans="1:16" x14ac:dyDescent="0.35">
      <c r="A467" s="30"/>
      <c r="B467" s="40" t="s">
        <v>230</v>
      </c>
      <c r="C467" s="100">
        <v>1</v>
      </c>
      <c r="D467" s="102">
        <f t="shared" si="17"/>
        <v>0.27550000000000002</v>
      </c>
      <c r="E467" s="102">
        <v>4.54</v>
      </c>
      <c r="F467" s="100"/>
      <c r="G467" s="98">
        <f t="shared" si="18"/>
        <v>1.2507700000000002</v>
      </c>
      <c r="H467" s="97"/>
      <c r="I467" s="59"/>
      <c r="J467" s="56"/>
      <c r="K467" s="42"/>
      <c r="L467" s="60"/>
      <c r="M467" s="60"/>
      <c r="N467" s="60"/>
      <c r="O467" s="60"/>
      <c r="P467" s="60"/>
    </row>
    <row r="468" spans="1:16" ht="15.5" x14ac:dyDescent="0.35">
      <c r="A468" s="30"/>
      <c r="B468" s="97"/>
      <c r="C468" s="60"/>
      <c r="D468" s="60" t="s">
        <v>231</v>
      </c>
      <c r="E468" s="102"/>
      <c r="F468" s="100"/>
      <c r="G468" s="98"/>
      <c r="H468" s="97"/>
      <c r="I468" s="59"/>
      <c r="J468" s="56"/>
      <c r="K468" s="42"/>
      <c r="L468" s="60"/>
      <c r="M468" s="33"/>
      <c r="N468" s="29"/>
      <c r="O468" s="29"/>
      <c r="P468" s="51"/>
    </row>
    <row r="469" spans="1:16" x14ac:dyDescent="0.35">
      <c r="A469" s="30"/>
      <c r="B469" s="40" t="s">
        <v>230</v>
      </c>
      <c r="C469" s="100">
        <v>5</v>
      </c>
      <c r="D469" s="102">
        <f t="shared" si="17"/>
        <v>0.27550000000000002</v>
      </c>
      <c r="E469" s="102">
        <v>5.7</v>
      </c>
      <c r="F469" s="100"/>
      <c r="G469" s="98">
        <f>+C469*D469*E469</f>
        <v>7.8517500000000009</v>
      </c>
      <c r="H469" s="97"/>
      <c r="I469" s="59"/>
      <c r="J469" s="56"/>
      <c r="K469" s="42"/>
      <c r="L469" s="60"/>
      <c r="M469" s="60"/>
      <c r="N469" s="60"/>
      <c r="O469" s="60"/>
      <c r="P469" s="60"/>
    </row>
    <row r="470" spans="1:16" ht="13.9" customHeight="1" x14ac:dyDescent="0.35">
      <c r="A470" s="30"/>
      <c r="B470" s="11" t="s">
        <v>19</v>
      </c>
      <c r="C470" s="60"/>
      <c r="D470" s="60" t="s">
        <v>232</v>
      </c>
      <c r="E470" s="100"/>
      <c r="F470" s="100"/>
      <c r="G470" s="98"/>
      <c r="H470" s="97"/>
      <c r="I470" s="59"/>
      <c r="J470" s="56"/>
      <c r="K470" s="42"/>
      <c r="L470" s="60"/>
      <c r="M470" s="33"/>
      <c r="N470" s="29"/>
      <c r="O470" s="29"/>
      <c r="P470" s="51"/>
    </row>
    <row r="471" spans="1:16" ht="13.9" customHeight="1" x14ac:dyDescent="0.35">
      <c r="A471" s="127" t="s">
        <v>221</v>
      </c>
      <c r="B471" s="127"/>
      <c r="C471" s="100">
        <v>1</v>
      </c>
      <c r="D471" s="102">
        <f>1.18-0.15</f>
        <v>1.03</v>
      </c>
      <c r="E471" s="102">
        <v>4.0999999999999996</v>
      </c>
      <c r="F471" s="100"/>
      <c r="G471" s="98">
        <f>+C471*D471*E471</f>
        <v>4.2229999999999999</v>
      </c>
      <c r="H471" s="97"/>
      <c r="I471" s="59"/>
      <c r="J471" s="56"/>
      <c r="K471" s="42"/>
      <c r="L471" s="60"/>
      <c r="M471" s="33"/>
      <c r="N471" s="29"/>
      <c r="O471" s="29"/>
      <c r="P471" s="51"/>
    </row>
    <row r="472" spans="1:16" x14ac:dyDescent="0.35">
      <c r="A472" s="30"/>
      <c r="B472" s="40" t="s">
        <v>222</v>
      </c>
      <c r="C472" s="100">
        <v>1</v>
      </c>
      <c r="D472" s="102">
        <f>1.18-0.15</f>
        <v>1.03</v>
      </c>
      <c r="E472" s="102">
        <v>6.25</v>
      </c>
      <c r="F472" s="100"/>
      <c r="G472" s="98">
        <f>+C472*D472*E472</f>
        <v>6.4375</v>
      </c>
      <c r="H472" s="97"/>
      <c r="I472" s="59"/>
      <c r="J472" s="56"/>
      <c r="K472" s="42"/>
      <c r="L472" s="60"/>
      <c r="M472" s="60"/>
      <c r="N472" s="60"/>
      <c r="O472" s="60"/>
      <c r="P472" s="60"/>
    </row>
    <row r="473" spans="1:16" x14ac:dyDescent="0.35">
      <c r="A473" s="30"/>
      <c r="B473" s="40" t="s">
        <v>223</v>
      </c>
      <c r="C473" s="100">
        <v>1</v>
      </c>
      <c r="D473" s="102">
        <f>0.698-0.091</f>
        <v>0.60699999999999998</v>
      </c>
      <c r="E473" s="102">
        <v>2.65</v>
      </c>
      <c r="F473" s="100"/>
      <c r="G473" s="98">
        <f>+C473*D473*E473</f>
        <v>1.6085499999999999</v>
      </c>
      <c r="H473" s="97"/>
      <c r="I473" s="59"/>
      <c r="J473" s="56"/>
      <c r="K473" s="42"/>
      <c r="L473" s="60"/>
      <c r="M473" s="60"/>
      <c r="N473" s="60"/>
      <c r="O473" s="60"/>
      <c r="P473" s="60"/>
    </row>
    <row r="474" spans="1:16" x14ac:dyDescent="0.35">
      <c r="A474" s="30"/>
      <c r="B474" s="40" t="s">
        <v>224</v>
      </c>
      <c r="C474" s="100">
        <v>1</v>
      </c>
      <c r="D474" s="102">
        <f>0.475-0.084</f>
        <v>0.39099999999999996</v>
      </c>
      <c r="E474" s="102">
        <v>2.7</v>
      </c>
      <c r="F474" s="100"/>
      <c r="G474" s="98">
        <f>+C474*D474*E474</f>
        <v>1.0556999999999999</v>
      </c>
      <c r="H474" s="97"/>
      <c r="I474" s="59"/>
      <c r="J474" s="56"/>
      <c r="K474" s="42"/>
      <c r="L474" s="60"/>
      <c r="M474" s="60"/>
      <c r="N474" s="60"/>
      <c r="O474" s="60"/>
      <c r="P474" s="60"/>
    </row>
    <row r="475" spans="1:16" x14ac:dyDescent="0.35">
      <c r="A475" s="30"/>
      <c r="B475" s="40" t="s">
        <v>225</v>
      </c>
      <c r="C475" s="100">
        <v>1</v>
      </c>
      <c r="D475" s="102">
        <f>0.328-0.046</f>
        <v>0.28200000000000003</v>
      </c>
      <c r="E475" s="102">
        <v>1.85</v>
      </c>
      <c r="F475" s="100"/>
      <c r="G475" s="98">
        <f>+C475*D475*E475</f>
        <v>0.52170000000000005</v>
      </c>
      <c r="H475" s="97"/>
      <c r="I475" s="59"/>
      <c r="J475" s="56"/>
      <c r="K475" s="42"/>
      <c r="L475" s="60"/>
      <c r="M475" s="60"/>
      <c r="N475" s="60"/>
      <c r="O475" s="60"/>
      <c r="P475" s="60"/>
    </row>
    <row r="476" spans="1:16" ht="13.9" customHeight="1" x14ac:dyDescent="0.35">
      <c r="A476" s="30"/>
      <c r="B476" s="11" t="s">
        <v>19</v>
      </c>
      <c r="C476" s="60"/>
      <c r="D476" s="60" t="s">
        <v>233</v>
      </c>
      <c r="E476" s="100"/>
      <c r="F476" s="100"/>
      <c r="G476" s="98"/>
      <c r="H476" s="97"/>
      <c r="I476" s="59"/>
      <c r="J476" s="56"/>
      <c r="K476" s="42"/>
      <c r="L476" s="60"/>
      <c r="M476" s="33"/>
      <c r="N476" s="29"/>
      <c r="O476" s="29"/>
      <c r="P476" s="51"/>
    </row>
    <row r="477" spans="1:16" ht="15.5" x14ac:dyDescent="0.35">
      <c r="A477" s="30"/>
      <c r="B477" s="97"/>
      <c r="C477" s="60"/>
      <c r="D477" s="60" t="s">
        <v>227</v>
      </c>
      <c r="E477" s="102"/>
      <c r="F477" s="100"/>
      <c r="G477" s="98"/>
      <c r="H477" s="97"/>
      <c r="I477" s="59"/>
      <c r="J477" s="56"/>
      <c r="K477" s="42"/>
      <c r="L477" s="60"/>
      <c r="M477" s="33"/>
      <c r="N477" s="29"/>
      <c r="O477" s="29"/>
      <c r="P477" s="51"/>
    </row>
    <row r="478" spans="1:16" x14ac:dyDescent="0.35">
      <c r="A478" s="30"/>
      <c r="B478" s="40" t="s">
        <v>228</v>
      </c>
      <c r="C478" s="100">
        <v>1</v>
      </c>
      <c r="D478" s="102">
        <f>0.475/2</f>
        <v>0.23749999999999999</v>
      </c>
      <c r="E478" s="102">
        <v>5.25</v>
      </c>
      <c r="F478" s="100"/>
      <c r="G478" s="98">
        <f>+C478*D478*E478</f>
        <v>1.246875</v>
      </c>
      <c r="H478" s="97"/>
      <c r="I478" s="59"/>
      <c r="J478" s="56"/>
      <c r="K478" s="42"/>
      <c r="L478" s="60"/>
      <c r="M478" s="60"/>
      <c r="N478" s="60"/>
      <c r="O478" s="60"/>
      <c r="P478" s="60"/>
    </row>
    <row r="479" spans="1:16" ht="15.5" x14ac:dyDescent="0.35">
      <c r="A479" s="30"/>
      <c r="B479" s="97"/>
      <c r="C479" s="60"/>
      <c r="D479" s="60" t="s">
        <v>229</v>
      </c>
      <c r="E479" s="102"/>
      <c r="F479" s="100"/>
      <c r="G479" s="98"/>
      <c r="H479" s="97"/>
      <c r="I479" s="59"/>
      <c r="J479" s="56"/>
      <c r="K479" s="42"/>
      <c r="L479" s="60"/>
      <c r="M479" s="33"/>
      <c r="N479" s="29"/>
      <c r="O479" s="29"/>
      <c r="P479" s="51"/>
    </row>
    <row r="480" spans="1:16" x14ac:dyDescent="0.35">
      <c r="A480" s="30"/>
      <c r="B480" s="40" t="s">
        <v>230</v>
      </c>
      <c r="C480" s="100">
        <v>1</v>
      </c>
      <c r="D480" s="102">
        <f>0.551/2</f>
        <v>0.27550000000000002</v>
      </c>
      <c r="E480" s="102">
        <v>5.54</v>
      </c>
      <c r="F480" s="100"/>
      <c r="G480" s="98">
        <f>+C480*D480*E480</f>
        <v>1.5262700000000002</v>
      </c>
      <c r="H480" s="97"/>
      <c r="I480" s="59"/>
      <c r="J480" s="56"/>
      <c r="K480" s="42"/>
      <c r="L480" s="60"/>
      <c r="M480" s="60"/>
      <c r="N480" s="60"/>
      <c r="O480" s="60"/>
      <c r="P480" s="60"/>
    </row>
    <row r="481" spans="1:16" x14ac:dyDescent="0.35">
      <c r="A481" s="30"/>
      <c r="B481" s="40" t="s">
        <v>230</v>
      </c>
      <c r="C481" s="100">
        <v>1</v>
      </c>
      <c r="D481" s="102">
        <f t="shared" ref="D481:D503" si="19">0.551/2</f>
        <v>0.27550000000000002</v>
      </c>
      <c r="E481" s="102">
        <v>5.46</v>
      </c>
      <c r="F481" s="100"/>
      <c r="G481" s="98">
        <f t="shared" ref="G481:G488" si="20">+C481*D481*E481</f>
        <v>1.5042300000000002</v>
      </c>
      <c r="H481" s="97"/>
      <c r="I481" s="59"/>
      <c r="J481" s="56"/>
      <c r="K481" s="42"/>
      <c r="L481" s="60"/>
      <c r="M481" s="60"/>
      <c r="N481" s="60"/>
      <c r="O481" s="60"/>
      <c r="P481" s="60"/>
    </row>
    <row r="482" spans="1:16" x14ac:dyDescent="0.35">
      <c r="A482" s="30"/>
      <c r="B482" s="40" t="s">
        <v>230</v>
      </c>
      <c r="C482" s="100">
        <v>1</v>
      </c>
      <c r="D482" s="102">
        <f t="shared" si="19"/>
        <v>0.27550000000000002</v>
      </c>
      <c r="E482" s="102">
        <v>5.37</v>
      </c>
      <c r="F482" s="100"/>
      <c r="G482" s="98">
        <f t="shared" si="20"/>
        <v>1.4794350000000001</v>
      </c>
      <c r="H482" s="97"/>
      <c r="I482" s="59"/>
      <c r="J482" s="56"/>
      <c r="K482" s="42"/>
      <c r="L482" s="60"/>
      <c r="M482" s="60"/>
      <c r="N482" s="60"/>
      <c r="O482" s="60"/>
      <c r="P482" s="60"/>
    </row>
    <row r="483" spans="1:16" x14ac:dyDescent="0.35">
      <c r="A483" s="30"/>
      <c r="B483" s="40" t="s">
        <v>230</v>
      </c>
      <c r="C483" s="100">
        <v>1</v>
      </c>
      <c r="D483" s="102">
        <f t="shared" si="19"/>
        <v>0.27550000000000002</v>
      </c>
      <c r="E483" s="102">
        <v>5.28</v>
      </c>
      <c r="F483" s="100"/>
      <c r="G483" s="98">
        <f t="shared" si="20"/>
        <v>1.4546400000000002</v>
      </c>
      <c r="H483" s="97"/>
      <c r="I483" s="59"/>
      <c r="J483" s="56"/>
      <c r="K483" s="42"/>
      <c r="L483" s="60"/>
      <c r="M483" s="60"/>
      <c r="N483" s="60"/>
      <c r="O483" s="60"/>
      <c r="P483" s="60"/>
    </row>
    <row r="484" spans="1:16" x14ac:dyDescent="0.35">
      <c r="A484" s="30"/>
      <c r="B484" s="40" t="s">
        <v>230</v>
      </c>
      <c r="C484" s="100">
        <v>1</v>
      </c>
      <c r="D484" s="102">
        <f t="shared" si="19"/>
        <v>0.27550000000000002</v>
      </c>
      <c r="E484" s="102">
        <v>5.2</v>
      </c>
      <c r="F484" s="100"/>
      <c r="G484" s="98">
        <f t="shared" si="20"/>
        <v>1.4326000000000001</v>
      </c>
      <c r="H484" s="97"/>
      <c r="I484" s="59"/>
      <c r="J484" s="56"/>
      <c r="K484" s="42"/>
      <c r="L484" s="60"/>
      <c r="M484" s="60"/>
      <c r="N484" s="60"/>
      <c r="O484" s="60"/>
      <c r="P484" s="60"/>
    </row>
    <row r="485" spans="1:16" x14ac:dyDescent="0.35">
      <c r="A485" s="30"/>
      <c r="B485" s="40" t="s">
        <v>230</v>
      </c>
      <c r="C485" s="100">
        <v>1</v>
      </c>
      <c r="D485" s="102">
        <f t="shared" si="19"/>
        <v>0.27550000000000002</v>
      </c>
      <c r="E485" s="102">
        <v>5.1100000000000003</v>
      </c>
      <c r="F485" s="100"/>
      <c r="G485" s="98">
        <f t="shared" si="20"/>
        <v>1.4078050000000002</v>
      </c>
      <c r="H485" s="97"/>
      <c r="I485" s="59"/>
      <c r="J485" s="56"/>
      <c r="K485" s="42"/>
      <c r="L485" s="60"/>
      <c r="M485" s="60"/>
      <c r="N485" s="60"/>
      <c r="O485" s="60"/>
      <c r="P485" s="60"/>
    </row>
    <row r="486" spans="1:16" x14ac:dyDescent="0.35">
      <c r="A486" s="30"/>
      <c r="B486" s="40" t="s">
        <v>230</v>
      </c>
      <c r="C486" s="100">
        <v>1</v>
      </c>
      <c r="D486" s="102">
        <f t="shared" si="19"/>
        <v>0.27550000000000002</v>
      </c>
      <c r="E486" s="102">
        <v>4.97</v>
      </c>
      <c r="F486" s="100"/>
      <c r="G486" s="98">
        <f t="shared" si="20"/>
        <v>1.369235</v>
      </c>
      <c r="H486" s="97"/>
      <c r="I486" s="59"/>
      <c r="J486" s="56"/>
      <c r="K486" s="42"/>
      <c r="L486" s="60"/>
      <c r="M486" s="60"/>
      <c r="N486" s="60"/>
      <c r="O486" s="60"/>
      <c r="P486" s="60"/>
    </row>
    <row r="487" spans="1:16" x14ac:dyDescent="0.35">
      <c r="A487" s="30"/>
      <c r="B487" s="40" t="s">
        <v>230</v>
      </c>
      <c r="C487" s="100">
        <v>1</v>
      </c>
      <c r="D487" s="102">
        <f t="shared" si="19"/>
        <v>0.27550000000000002</v>
      </c>
      <c r="E487" s="102">
        <v>4.8899999999999997</v>
      </c>
      <c r="F487" s="100"/>
      <c r="G487" s="98">
        <f t="shared" si="20"/>
        <v>1.3471949999999999</v>
      </c>
      <c r="H487" s="97"/>
      <c r="I487" s="59"/>
      <c r="J487" s="56"/>
      <c r="K487" s="42"/>
      <c r="L487" s="60"/>
      <c r="M487" s="60"/>
      <c r="N487" s="60"/>
      <c r="O487" s="60"/>
      <c r="P487" s="60"/>
    </row>
    <row r="488" spans="1:16" x14ac:dyDescent="0.35">
      <c r="A488" s="30"/>
      <c r="B488" s="40" t="s">
        <v>230</v>
      </c>
      <c r="C488" s="100">
        <v>1</v>
      </c>
      <c r="D488" s="102">
        <f t="shared" si="19"/>
        <v>0.27550000000000002</v>
      </c>
      <c r="E488" s="102">
        <v>4.8</v>
      </c>
      <c r="F488" s="100"/>
      <c r="G488" s="98">
        <f t="shared" si="20"/>
        <v>1.3224</v>
      </c>
      <c r="H488" s="97"/>
      <c r="I488" s="59"/>
      <c r="J488" s="56"/>
      <c r="K488" s="42"/>
      <c r="L488" s="60"/>
      <c r="M488" s="60"/>
      <c r="N488" s="60"/>
      <c r="O488" s="60"/>
      <c r="P488" s="60"/>
    </row>
    <row r="489" spans="1:16" x14ac:dyDescent="0.35">
      <c r="A489" s="30"/>
      <c r="B489" s="40" t="s">
        <v>230</v>
      </c>
      <c r="C489" s="100">
        <v>1</v>
      </c>
      <c r="D489" s="102">
        <f t="shared" si="19"/>
        <v>0.27550000000000002</v>
      </c>
      <c r="E489" s="102">
        <v>4.8099999999999996</v>
      </c>
      <c r="F489" s="100"/>
      <c r="G489" s="98">
        <f>+C489*D489*E489</f>
        <v>1.3251550000000001</v>
      </c>
      <c r="H489" s="97"/>
      <c r="I489" s="59"/>
      <c r="J489" s="56"/>
      <c r="K489" s="42"/>
      <c r="L489" s="60"/>
      <c r="M489" s="60"/>
      <c r="N489" s="60"/>
      <c r="O489" s="60"/>
      <c r="P489" s="60"/>
    </row>
    <row r="490" spans="1:16" x14ac:dyDescent="0.35">
      <c r="A490" s="30"/>
      <c r="B490" s="40" t="s">
        <v>230</v>
      </c>
      <c r="C490" s="100">
        <v>1</v>
      </c>
      <c r="D490" s="102">
        <f t="shared" si="19"/>
        <v>0.27550000000000002</v>
      </c>
      <c r="E490" s="102">
        <v>4.72</v>
      </c>
      <c r="F490" s="100"/>
      <c r="G490" s="98">
        <f t="shared" ref="G490:G501" si="21">+C490*D490*E490</f>
        <v>1.30036</v>
      </c>
      <c r="H490" s="97"/>
      <c r="I490" s="59"/>
      <c r="J490" s="56"/>
      <c r="K490" s="42"/>
      <c r="L490" s="60"/>
      <c r="M490" s="60"/>
      <c r="N490" s="60"/>
      <c r="O490" s="60"/>
      <c r="P490" s="60"/>
    </row>
    <row r="491" spans="1:16" x14ac:dyDescent="0.35">
      <c r="A491" s="30"/>
      <c r="B491" s="40" t="s">
        <v>230</v>
      </c>
      <c r="C491" s="100">
        <v>1</v>
      </c>
      <c r="D491" s="102">
        <f t="shared" si="19"/>
        <v>0.27550000000000002</v>
      </c>
      <c r="E491" s="102">
        <v>4.63</v>
      </c>
      <c r="F491" s="100"/>
      <c r="G491" s="98">
        <f t="shared" si="21"/>
        <v>1.2755650000000001</v>
      </c>
      <c r="H491" s="97"/>
      <c r="I491" s="59"/>
      <c r="J491" s="56"/>
      <c r="K491" s="42"/>
      <c r="L491" s="60"/>
      <c r="M491" s="60"/>
      <c r="N491" s="60"/>
      <c r="O491" s="60"/>
      <c r="P491" s="60"/>
    </row>
    <row r="492" spans="1:16" x14ac:dyDescent="0.35">
      <c r="A492" s="30"/>
      <c r="B492" s="40" t="s">
        <v>230</v>
      </c>
      <c r="C492" s="100">
        <v>1</v>
      </c>
      <c r="D492" s="102">
        <f t="shared" si="19"/>
        <v>0.27550000000000002</v>
      </c>
      <c r="E492" s="102">
        <v>4.55</v>
      </c>
      <c r="F492" s="100"/>
      <c r="G492" s="98">
        <f t="shared" si="21"/>
        <v>1.253525</v>
      </c>
      <c r="H492" s="97"/>
      <c r="I492" s="59"/>
      <c r="J492" s="56"/>
      <c r="K492" s="42"/>
      <c r="L492" s="60"/>
      <c r="M492" s="60"/>
      <c r="N492" s="60"/>
      <c r="O492" s="60"/>
      <c r="P492" s="60"/>
    </row>
    <row r="493" spans="1:16" x14ac:dyDescent="0.35">
      <c r="A493" s="30"/>
      <c r="B493" s="40" t="s">
        <v>230</v>
      </c>
      <c r="C493" s="100">
        <v>1</v>
      </c>
      <c r="D493" s="102">
        <f t="shared" si="19"/>
        <v>0.27550000000000002</v>
      </c>
      <c r="E493" s="102">
        <v>4.46</v>
      </c>
      <c r="F493" s="100"/>
      <c r="G493" s="98">
        <f t="shared" si="21"/>
        <v>1.2287300000000001</v>
      </c>
      <c r="H493" s="97"/>
      <c r="I493" s="59"/>
      <c r="J493" s="56"/>
      <c r="K493" s="42"/>
      <c r="L493" s="60"/>
      <c r="M493" s="60"/>
      <c r="N493" s="60"/>
      <c r="O493" s="60"/>
      <c r="P493" s="60"/>
    </row>
    <row r="494" spans="1:16" x14ac:dyDescent="0.35">
      <c r="A494" s="30"/>
      <c r="B494" s="40" t="s">
        <v>230</v>
      </c>
      <c r="C494" s="100">
        <v>1</v>
      </c>
      <c r="D494" s="102">
        <f t="shared" si="19"/>
        <v>0.27550000000000002</v>
      </c>
      <c r="E494" s="102">
        <v>4.37</v>
      </c>
      <c r="F494" s="100"/>
      <c r="G494" s="98">
        <f t="shared" si="21"/>
        <v>1.2039350000000002</v>
      </c>
      <c r="H494" s="97"/>
      <c r="I494" s="59"/>
      <c r="J494" s="56"/>
      <c r="K494" s="42"/>
      <c r="L494" s="60"/>
      <c r="M494" s="60"/>
      <c r="N494" s="60"/>
      <c r="O494" s="60"/>
      <c r="P494" s="60"/>
    </row>
    <row r="495" spans="1:16" x14ac:dyDescent="0.35">
      <c r="A495" s="30"/>
      <c r="B495" s="40" t="s">
        <v>230</v>
      </c>
      <c r="C495" s="100">
        <v>1</v>
      </c>
      <c r="D495" s="102">
        <f t="shared" si="19"/>
        <v>0.27550000000000002</v>
      </c>
      <c r="E495" s="102">
        <v>4.12</v>
      </c>
      <c r="F495" s="100"/>
      <c r="G495" s="98">
        <f t="shared" si="21"/>
        <v>1.1350600000000002</v>
      </c>
      <c r="H495" s="97"/>
      <c r="I495" s="59"/>
      <c r="J495" s="56"/>
      <c r="K495" s="42"/>
      <c r="L495" s="60"/>
      <c r="M495" s="60"/>
      <c r="N495" s="60"/>
      <c r="O495" s="60"/>
      <c r="P495" s="60"/>
    </row>
    <row r="496" spans="1:16" x14ac:dyDescent="0.35">
      <c r="A496" s="30"/>
      <c r="B496" s="40" t="s">
        <v>230</v>
      </c>
      <c r="C496" s="100">
        <v>1</v>
      </c>
      <c r="D496" s="102">
        <f t="shared" si="19"/>
        <v>0.27550000000000002</v>
      </c>
      <c r="E496" s="102">
        <v>4.45</v>
      </c>
      <c r="F496" s="100"/>
      <c r="G496" s="98">
        <f t="shared" si="21"/>
        <v>1.2259750000000003</v>
      </c>
      <c r="H496" s="97"/>
      <c r="I496" s="59"/>
      <c r="J496" s="56"/>
      <c r="K496" s="42"/>
      <c r="L496" s="60"/>
      <c r="M496" s="60"/>
      <c r="N496" s="60"/>
      <c r="O496" s="60"/>
      <c r="P496" s="60"/>
    </row>
    <row r="497" spans="1:16" x14ac:dyDescent="0.35">
      <c r="A497" s="30"/>
      <c r="B497" s="40" t="s">
        <v>230</v>
      </c>
      <c r="C497" s="100">
        <v>1</v>
      </c>
      <c r="D497" s="102">
        <f t="shared" si="19"/>
        <v>0.27550000000000002</v>
      </c>
      <c r="E497" s="102">
        <v>4.47</v>
      </c>
      <c r="F497" s="100"/>
      <c r="G497" s="98">
        <f t="shared" si="21"/>
        <v>1.2314849999999999</v>
      </c>
      <c r="H497" s="97"/>
      <c r="I497" s="59"/>
      <c r="J497" s="56"/>
      <c r="K497" s="42"/>
      <c r="L497" s="60"/>
      <c r="M497" s="60"/>
      <c r="N497" s="60"/>
      <c r="O497" s="60"/>
      <c r="P497" s="60"/>
    </row>
    <row r="498" spans="1:16" x14ac:dyDescent="0.35">
      <c r="A498" s="30"/>
      <c r="B498" s="40" t="s">
        <v>230</v>
      </c>
      <c r="C498" s="100">
        <v>1</v>
      </c>
      <c r="D498" s="102">
        <f t="shared" si="19"/>
        <v>0.27550000000000002</v>
      </c>
      <c r="E498" s="102">
        <v>4.49</v>
      </c>
      <c r="F498" s="100"/>
      <c r="G498" s="98">
        <f t="shared" si="21"/>
        <v>1.2369950000000001</v>
      </c>
      <c r="H498" s="97"/>
      <c r="I498" s="59"/>
      <c r="J498" s="56"/>
      <c r="K498" s="42"/>
      <c r="L498" s="60"/>
      <c r="M498" s="60"/>
      <c r="N498" s="60"/>
      <c r="O498" s="60"/>
      <c r="P498" s="60"/>
    </row>
    <row r="499" spans="1:16" x14ac:dyDescent="0.35">
      <c r="A499" s="30"/>
      <c r="B499" s="40" t="s">
        <v>230</v>
      </c>
      <c r="C499" s="100">
        <v>1</v>
      </c>
      <c r="D499" s="102">
        <f t="shared" si="19"/>
        <v>0.27550000000000002</v>
      </c>
      <c r="E499" s="102">
        <v>4.51</v>
      </c>
      <c r="F499" s="100"/>
      <c r="G499" s="98">
        <f t="shared" si="21"/>
        <v>1.242505</v>
      </c>
      <c r="H499" s="97"/>
      <c r="I499" s="59"/>
      <c r="J499" s="56"/>
      <c r="K499" s="42"/>
      <c r="L499" s="60"/>
      <c r="M499" s="60"/>
      <c r="N499" s="60"/>
      <c r="O499" s="60"/>
      <c r="P499" s="60"/>
    </row>
    <row r="500" spans="1:16" x14ac:dyDescent="0.35">
      <c r="A500" s="30"/>
      <c r="B500" s="40" t="s">
        <v>230</v>
      </c>
      <c r="C500" s="100">
        <v>1</v>
      </c>
      <c r="D500" s="102">
        <f t="shared" si="19"/>
        <v>0.27550000000000002</v>
      </c>
      <c r="E500" s="102">
        <v>4.5199999999999996</v>
      </c>
      <c r="F500" s="100"/>
      <c r="G500" s="98">
        <f t="shared" si="21"/>
        <v>1.24526</v>
      </c>
      <c r="H500" s="97"/>
      <c r="I500" s="59"/>
      <c r="J500" s="56"/>
      <c r="K500" s="42"/>
      <c r="L500" s="60"/>
      <c r="M500" s="60"/>
      <c r="N500" s="60"/>
      <c r="O500" s="60"/>
      <c r="P500" s="60"/>
    </row>
    <row r="501" spans="1:16" x14ac:dyDescent="0.35">
      <c r="A501" s="30"/>
      <c r="B501" s="40" t="s">
        <v>230</v>
      </c>
      <c r="C501" s="100">
        <v>1</v>
      </c>
      <c r="D501" s="102">
        <f t="shared" si="19"/>
        <v>0.27550000000000002</v>
      </c>
      <c r="E501" s="102">
        <v>4.54</v>
      </c>
      <c r="F501" s="100"/>
      <c r="G501" s="98">
        <f t="shared" si="21"/>
        <v>1.2507700000000002</v>
      </c>
      <c r="H501" s="97"/>
      <c r="I501" s="59"/>
      <c r="J501" s="56"/>
      <c r="K501" s="42"/>
      <c r="L501" s="60"/>
      <c r="M501" s="60"/>
      <c r="N501" s="60"/>
      <c r="O501" s="60"/>
      <c r="P501" s="60"/>
    </row>
    <row r="502" spans="1:16" ht="15.5" x14ac:dyDescent="0.35">
      <c r="A502" s="30"/>
      <c r="B502" s="97"/>
      <c r="C502" s="60"/>
      <c r="D502" s="60" t="s">
        <v>231</v>
      </c>
      <c r="E502" s="102"/>
      <c r="F502" s="100"/>
      <c r="G502" s="98"/>
      <c r="H502" s="97"/>
      <c r="I502" s="59"/>
      <c r="J502" s="56"/>
      <c r="K502" s="42"/>
      <c r="L502" s="60"/>
      <c r="M502" s="33"/>
      <c r="N502" s="29"/>
      <c r="O502" s="29"/>
      <c r="P502" s="51"/>
    </row>
    <row r="503" spans="1:16" x14ac:dyDescent="0.35">
      <c r="A503" s="30"/>
      <c r="B503" s="40" t="s">
        <v>230</v>
      </c>
      <c r="C503" s="100">
        <v>5</v>
      </c>
      <c r="D503" s="102">
        <f t="shared" si="19"/>
        <v>0.27550000000000002</v>
      </c>
      <c r="E503" s="102">
        <v>5.7</v>
      </c>
      <c r="F503" s="100"/>
      <c r="G503" s="98">
        <f>+C503*D503*E503</f>
        <v>7.8517500000000009</v>
      </c>
      <c r="H503" s="97"/>
      <c r="I503" s="59"/>
      <c r="J503" s="56"/>
      <c r="K503" s="42"/>
      <c r="L503" s="60"/>
      <c r="M503" s="60"/>
      <c r="N503" s="60"/>
      <c r="O503" s="60"/>
      <c r="P503" s="60"/>
    </row>
    <row r="504" spans="1:16" ht="15.5" x14ac:dyDescent="0.35">
      <c r="A504" s="30"/>
      <c r="B504" s="11" t="s">
        <v>19</v>
      </c>
      <c r="C504" s="60"/>
      <c r="D504" s="60" t="s">
        <v>234</v>
      </c>
      <c r="E504" s="100"/>
      <c r="F504" s="100"/>
      <c r="G504" s="98"/>
      <c r="H504" s="97"/>
      <c r="I504" s="59"/>
      <c r="J504" s="56"/>
      <c r="K504" s="42"/>
      <c r="L504" s="60"/>
      <c r="M504" s="33"/>
      <c r="N504" s="29"/>
      <c r="O504" s="29"/>
      <c r="P504" s="51"/>
    </row>
    <row r="505" spans="1:16" ht="15.5" x14ac:dyDescent="0.35">
      <c r="A505" s="127" t="s">
        <v>221</v>
      </c>
      <c r="B505" s="127"/>
      <c r="C505" s="100">
        <v>1</v>
      </c>
      <c r="D505" s="102">
        <f>1.18-0.15</f>
        <v>1.03</v>
      </c>
      <c r="E505" s="102">
        <v>4.0999999999999996</v>
      </c>
      <c r="F505" s="100"/>
      <c r="G505" s="98">
        <f>+C505*D505*E505</f>
        <v>4.2229999999999999</v>
      </c>
      <c r="H505" s="97"/>
      <c r="I505" s="59"/>
      <c r="J505" s="56"/>
      <c r="K505" s="37"/>
      <c r="L505" s="33"/>
      <c r="M505" s="33"/>
      <c r="N505" s="29"/>
      <c r="O505" s="29"/>
      <c r="P505" s="51"/>
    </row>
    <row r="506" spans="1:16" x14ac:dyDescent="0.35">
      <c r="A506" s="30"/>
      <c r="B506" s="40" t="s">
        <v>222</v>
      </c>
      <c r="C506" s="100">
        <v>1</v>
      </c>
      <c r="D506" s="102">
        <f>1.18-0.15</f>
        <v>1.03</v>
      </c>
      <c r="E506" s="102">
        <v>6.25</v>
      </c>
      <c r="F506" s="100"/>
      <c r="G506" s="98">
        <f>+C506*D506*E506</f>
        <v>6.4375</v>
      </c>
      <c r="H506" s="97"/>
      <c r="I506" s="59"/>
      <c r="J506" s="56"/>
      <c r="K506" s="42"/>
      <c r="L506" s="60"/>
      <c r="M506" s="60"/>
      <c r="N506" s="60"/>
      <c r="O506" s="60"/>
      <c r="P506" s="60"/>
    </row>
    <row r="507" spans="1:16" x14ac:dyDescent="0.35">
      <c r="A507" s="30"/>
      <c r="B507" s="40" t="s">
        <v>223</v>
      </c>
      <c r="C507" s="100">
        <v>1</v>
      </c>
      <c r="D507" s="102">
        <f>0.698-0.091</f>
        <v>0.60699999999999998</v>
      </c>
      <c r="E507" s="102">
        <v>2.65</v>
      </c>
      <c r="F507" s="100"/>
      <c r="G507" s="98">
        <f>+C507*D507*E507</f>
        <v>1.6085499999999999</v>
      </c>
      <c r="H507" s="97"/>
      <c r="I507" s="59"/>
      <c r="J507" s="56"/>
      <c r="K507" s="42"/>
      <c r="L507" s="60"/>
      <c r="M507" s="60"/>
      <c r="N507" s="60"/>
      <c r="O507" s="60"/>
      <c r="P507" s="60"/>
    </row>
    <row r="508" spans="1:16" x14ac:dyDescent="0.35">
      <c r="A508" s="30"/>
      <c r="B508" s="40" t="s">
        <v>224</v>
      </c>
      <c r="C508" s="100">
        <v>1</v>
      </c>
      <c r="D508" s="102">
        <f>0.475-0.084</f>
        <v>0.39099999999999996</v>
      </c>
      <c r="E508" s="102">
        <v>2.7</v>
      </c>
      <c r="F508" s="100"/>
      <c r="G508" s="98">
        <f>+C508*D508*E508</f>
        <v>1.0556999999999999</v>
      </c>
      <c r="H508" s="97"/>
      <c r="I508" s="59"/>
      <c r="J508" s="56"/>
      <c r="K508" s="42"/>
      <c r="L508" s="60"/>
      <c r="M508" s="60"/>
      <c r="N508" s="60"/>
      <c r="O508" s="60"/>
      <c r="P508" s="60"/>
    </row>
    <row r="509" spans="1:16" x14ac:dyDescent="0.35">
      <c r="A509" s="30"/>
      <c r="B509" s="40" t="s">
        <v>225</v>
      </c>
      <c r="C509" s="100">
        <v>1</v>
      </c>
      <c r="D509" s="102">
        <f>0.328-0.046</f>
        <v>0.28200000000000003</v>
      </c>
      <c r="E509" s="102">
        <v>1.85</v>
      </c>
      <c r="F509" s="100"/>
      <c r="G509" s="98">
        <f>+C509*D509*E509</f>
        <v>0.52170000000000005</v>
      </c>
      <c r="H509" s="97"/>
      <c r="I509" s="59"/>
      <c r="J509" s="56"/>
      <c r="K509" s="42"/>
      <c r="L509" s="60"/>
      <c r="M509" s="60"/>
      <c r="N509" s="60"/>
      <c r="O509" s="60"/>
      <c r="P509" s="60"/>
    </row>
    <row r="510" spans="1:16" ht="15.5" x14ac:dyDescent="0.35">
      <c r="A510" s="30"/>
      <c r="B510" s="11" t="s">
        <v>19</v>
      </c>
      <c r="C510" s="60"/>
      <c r="D510" s="60" t="s">
        <v>235</v>
      </c>
      <c r="E510" s="100"/>
      <c r="F510" s="100"/>
      <c r="G510" s="98"/>
      <c r="H510" s="97"/>
      <c r="I510" s="59"/>
      <c r="J510" s="56"/>
      <c r="K510" s="37"/>
      <c r="L510" s="33"/>
      <c r="M510" s="33"/>
      <c r="N510" s="29"/>
      <c r="O510" s="29"/>
      <c r="P510" s="51"/>
    </row>
    <row r="511" spans="1:16" ht="15.5" x14ac:dyDescent="0.35">
      <c r="A511" s="30"/>
      <c r="B511" s="97"/>
      <c r="C511" s="60"/>
      <c r="D511" s="60" t="s">
        <v>227</v>
      </c>
      <c r="E511" s="102"/>
      <c r="F511" s="100"/>
      <c r="G511" s="98"/>
      <c r="H511" s="97"/>
      <c r="I511" s="59"/>
      <c r="J511" s="56"/>
      <c r="K511" s="37"/>
      <c r="L511" s="33"/>
      <c r="M511" s="33"/>
      <c r="N511" s="29"/>
      <c r="O511" s="29"/>
      <c r="P511" s="51"/>
    </row>
    <row r="512" spans="1:16" x14ac:dyDescent="0.35">
      <c r="A512" s="30"/>
      <c r="B512" s="40" t="s">
        <v>228</v>
      </c>
      <c r="C512" s="100">
        <v>1</v>
      </c>
      <c r="D512" s="102">
        <f>0.475/2</f>
        <v>0.23749999999999999</v>
      </c>
      <c r="E512" s="102">
        <v>5.25</v>
      </c>
      <c r="F512" s="100"/>
      <c r="G512" s="98">
        <f>+C512*D512*E512</f>
        <v>1.246875</v>
      </c>
      <c r="H512" s="97"/>
      <c r="I512" s="59"/>
      <c r="J512" s="56"/>
      <c r="K512" s="42"/>
      <c r="L512" s="60"/>
      <c r="M512" s="60"/>
      <c r="N512" s="60"/>
      <c r="O512" s="60"/>
      <c r="P512" s="60"/>
    </row>
    <row r="513" spans="1:16" ht="15.5" x14ac:dyDescent="0.35">
      <c r="A513" s="30"/>
      <c r="B513" s="97"/>
      <c r="C513" s="60"/>
      <c r="D513" s="60" t="s">
        <v>229</v>
      </c>
      <c r="E513" s="102"/>
      <c r="F513" s="100"/>
      <c r="G513" s="98"/>
      <c r="H513" s="97"/>
      <c r="I513" s="59"/>
      <c r="J513" s="56"/>
      <c r="K513" s="37"/>
      <c r="L513" s="33"/>
      <c r="M513" s="33"/>
      <c r="N513" s="29"/>
      <c r="O513" s="29"/>
      <c r="P513" s="51"/>
    </row>
    <row r="514" spans="1:16" x14ac:dyDescent="0.35">
      <c r="A514" s="30"/>
      <c r="B514" s="40" t="s">
        <v>230</v>
      </c>
      <c r="C514" s="100">
        <v>1</v>
      </c>
      <c r="D514" s="102">
        <f>0.551/2</f>
        <v>0.27550000000000002</v>
      </c>
      <c r="E514" s="102">
        <v>5.54</v>
      </c>
      <c r="F514" s="100"/>
      <c r="G514" s="98">
        <f>+C514*D514*E514</f>
        <v>1.5262700000000002</v>
      </c>
      <c r="H514" s="97"/>
      <c r="I514" s="59"/>
      <c r="J514" s="56"/>
      <c r="K514" s="42"/>
      <c r="L514" s="60"/>
      <c r="M514" s="60"/>
      <c r="N514" s="60"/>
      <c r="O514" s="60"/>
      <c r="P514" s="60"/>
    </row>
    <row r="515" spans="1:16" x14ac:dyDescent="0.35">
      <c r="A515" s="30"/>
      <c r="B515" s="40" t="s">
        <v>230</v>
      </c>
      <c r="C515" s="100">
        <v>1</v>
      </c>
      <c r="D515" s="102">
        <f t="shared" ref="D515:D537" si="22">0.551/2</f>
        <v>0.27550000000000002</v>
      </c>
      <c r="E515" s="102">
        <v>5.46</v>
      </c>
      <c r="F515" s="100"/>
      <c r="G515" s="98">
        <f t="shared" ref="G515:G535" si="23">+C515*D515*E515</f>
        <v>1.5042300000000002</v>
      </c>
      <c r="H515" s="97"/>
      <c r="I515" s="59"/>
      <c r="J515" s="56"/>
      <c r="K515" s="42"/>
      <c r="L515" s="60"/>
      <c r="M515" s="60"/>
      <c r="N515" s="60"/>
      <c r="O515" s="60"/>
      <c r="P515" s="60"/>
    </row>
    <row r="516" spans="1:16" x14ac:dyDescent="0.35">
      <c r="A516" s="30"/>
      <c r="B516" s="40" t="s">
        <v>230</v>
      </c>
      <c r="C516" s="100">
        <v>1</v>
      </c>
      <c r="D516" s="102">
        <f t="shared" si="22"/>
        <v>0.27550000000000002</v>
      </c>
      <c r="E516" s="102">
        <v>5.37</v>
      </c>
      <c r="F516" s="100"/>
      <c r="G516" s="98">
        <f t="shared" si="23"/>
        <v>1.4794350000000001</v>
      </c>
      <c r="H516" s="97"/>
      <c r="I516" s="59"/>
      <c r="J516" s="56"/>
      <c r="K516" s="42"/>
      <c r="L516" s="60"/>
      <c r="M516" s="60"/>
      <c r="N516" s="60"/>
      <c r="O516" s="60"/>
      <c r="P516" s="60"/>
    </row>
    <row r="517" spans="1:16" x14ac:dyDescent="0.35">
      <c r="A517" s="30"/>
      <c r="B517" s="40" t="s">
        <v>230</v>
      </c>
      <c r="C517" s="100">
        <v>1</v>
      </c>
      <c r="D517" s="102">
        <f t="shared" si="22"/>
        <v>0.27550000000000002</v>
      </c>
      <c r="E517" s="102">
        <v>5.28</v>
      </c>
      <c r="F517" s="100"/>
      <c r="G517" s="98">
        <f t="shared" si="23"/>
        <v>1.4546400000000002</v>
      </c>
      <c r="H517" s="97"/>
      <c r="I517" s="59"/>
      <c r="J517" s="56"/>
      <c r="K517" s="42"/>
      <c r="L517" s="60"/>
      <c r="M517" s="60"/>
      <c r="N517" s="60"/>
      <c r="O517" s="60"/>
      <c r="P517" s="60"/>
    </row>
    <row r="518" spans="1:16" x14ac:dyDescent="0.35">
      <c r="A518" s="30"/>
      <c r="B518" s="40" t="s">
        <v>230</v>
      </c>
      <c r="C518" s="100">
        <v>1</v>
      </c>
      <c r="D518" s="102">
        <f t="shared" si="22"/>
        <v>0.27550000000000002</v>
      </c>
      <c r="E518" s="102">
        <v>5.2</v>
      </c>
      <c r="F518" s="100"/>
      <c r="G518" s="98">
        <f t="shared" si="23"/>
        <v>1.4326000000000001</v>
      </c>
      <c r="H518" s="97"/>
      <c r="I518" s="59"/>
      <c r="J518" s="56"/>
      <c r="K518" s="42"/>
      <c r="L518" s="60"/>
      <c r="M518" s="60"/>
      <c r="N518" s="60"/>
      <c r="O518" s="60"/>
      <c r="P518" s="60"/>
    </row>
    <row r="519" spans="1:16" x14ac:dyDescent="0.35">
      <c r="A519" s="30"/>
      <c r="B519" s="40" t="s">
        <v>230</v>
      </c>
      <c r="C519" s="100">
        <v>1</v>
      </c>
      <c r="D519" s="102">
        <f t="shared" si="22"/>
        <v>0.27550000000000002</v>
      </c>
      <c r="E519" s="102">
        <v>5.1100000000000003</v>
      </c>
      <c r="F519" s="100"/>
      <c r="G519" s="98">
        <f t="shared" si="23"/>
        <v>1.4078050000000002</v>
      </c>
      <c r="H519" s="97"/>
      <c r="I519" s="59"/>
      <c r="J519" s="56"/>
      <c r="K519" s="42"/>
      <c r="L519" s="60"/>
      <c r="M519" s="60"/>
      <c r="N519" s="60"/>
      <c r="O519" s="60"/>
      <c r="P519" s="60"/>
    </row>
    <row r="520" spans="1:16" x14ac:dyDescent="0.35">
      <c r="A520" s="30"/>
      <c r="B520" s="40" t="s">
        <v>230</v>
      </c>
      <c r="C520" s="100">
        <v>1</v>
      </c>
      <c r="D520" s="102">
        <f t="shared" si="22"/>
        <v>0.27550000000000002</v>
      </c>
      <c r="E520" s="102">
        <v>4.97</v>
      </c>
      <c r="F520" s="100"/>
      <c r="G520" s="98">
        <f t="shared" si="23"/>
        <v>1.369235</v>
      </c>
      <c r="H520" s="97"/>
      <c r="I520" s="59"/>
      <c r="J520" s="56"/>
      <c r="K520" s="42"/>
      <c r="L520" s="60"/>
      <c r="M520" s="60"/>
      <c r="N520" s="60"/>
      <c r="O520" s="60"/>
      <c r="P520" s="60"/>
    </row>
    <row r="521" spans="1:16" x14ac:dyDescent="0.35">
      <c r="A521" s="30"/>
      <c r="B521" s="40" t="s">
        <v>230</v>
      </c>
      <c r="C521" s="100">
        <v>1</v>
      </c>
      <c r="D521" s="102">
        <f t="shared" si="22"/>
        <v>0.27550000000000002</v>
      </c>
      <c r="E521" s="102">
        <v>4.8899999999999997</v>
      </c>
      <c r="F521" s="100"/>
      <c r="G521" s="98">
        <f t="shared" si="23"/>
        <v>1.3471949999999999</v>
      </c>
      <c r="H521" s="97"/>
      <c r="I521" s="59"/>
      <c r="J521" s="56"/>
      <c r="K521" s="42"/>
      <c r="L521" s="60"/>
      <c r="M521" s="60"/>
      <c r="N521" s="60"/>
      <c r="O521" s="60"/>
      <c r="P521" s="60"/>
    </row>
    <row r="522" spans="1:16" x14ac:dyDescent="0.35">
      <c r="A522" s="30"/>
      <c r="B522" s="40" t="s">
        <v>230</v>
      </c>
      <c r="C522" s="100">
        <v>1</v>
      </c>
      <c r="D522" s="102">
        <f t="shared" si="22"/>
        <v>0.27550000000000002</v>
      </c>
      <c r="E522" s="102">
        <v>4.8</v>
      </c>
      <c r="F522" s="100"/>
      <c r="G522" s="98">
        <f t="shared" si="23"/>
        <v>1.3224</v>
      </c>
      <c r="H522" s="97"/>
      <c r="I522" s="59"/>
      <c r="J522" s="56"/>
      <c r="K522" s="42"/>
      <c r="L522" s="60"/>
      <c r="M522" s="60"/>
      <c r="N522" s="60"/>
      <c r="O522" s="60"/>
      <c r="P522" s="60"/>
    </row>
    <row r="523" spans="1:16" x14ac:dyDescent="0.35">
      <c r="A523" s="30"/>
      <c r="B523" s="40" t="s">
        <v>230</v>
      </c>
      <c r="C523" s="100">
        <v>1</v>
      </c>
      <c r="D523" s="102">
        <f t="shared" si="22"/>
        <v>0.27550000000000002</v>
      </c>
      <c r="E523" s="102">
        <v>4.8099999999999996</v>
      </c>
      <c r="F523" s="100"/>
      <c r="G523" s="98">
        <f t="shared" si="23"/>
        <v>1.3251550000000001</v>
      </c>
      <c r="H523" s="97"/>
      <c r="I523" s="59"/>
      <c r="J523" s="56"/>
      <c r="K523" s="42"/>
      <c r="L523" s="60"/>
      <c r="M523" s="60"/>
      <c r="N523" s="60"/>
      <c r="O523" s="60"/>
      <c r="P523" s="60"/>
    </row>
    <row r="524" spans="1:16" x14ac:dyDescent="0.35">
      <c r="A524" s="30"/>
      <c r="B524" s="40" t="s">
        <v>230</v>
      </c>
      <c r="C524" s="100">
        <v>1</v>
      </c>
      <c r="D524" s="102">
        <f t="shared" si="22"/>
        <v>0.27550000000000002</v>
      </c>
      <c r="E524" s="102">
        <v>4.72</v>
      </c>
      <c r="F524" s="100"/>
      <c r="G524" s="98">
        <f t="shared" si="23"/>
        <v>1.30036</v>
      </c>
      <c r="H524" s="97"/>
      <c r="I524" s="59"/>
      <c r="J524" s="56"/>
      <c r="K524" s="42"/>
      <c r="L524" s="60"/>
      <c r="M524" s="60"/>
      <c r="N524" s="60"/>
      <c r="O524" s="60"/>
      <c r="P524" s="60"/>
    </row>
    <row r="525" spans="1:16" x14ac:dyDescent="0.35">
      <c r="A525" s="30"/>
      <c r="B525" s="40" t="s">
        <v>230</v>
      </c>
      <c r="C525" s="100">
        <v>1</v>
      </c>
      <c r="D525" s="102">
        <f t="shared" si="22"/>
        <v>0.27550000000000002</v>
      </c>
      <c r="E525" s="102">
        <v>4.63</v>
      </c>
      <c r="F525" s="100"/>
      <c r="G525" s="98">
        <f t="shared" si="23"/>
        <v>1.2755650000000001</v>
      </c>
      <c r="H525" s="97"/>
      <c r="I525" s="59"/>
      <c r="J525" s="56"/>
      <c r="K525" s="42"/>
      <c r="L525" s="60"/>
      <c r="M525" s="60"/>
      <c r="N525" s="60"/>
      <c r="O525" s="60"/>
      <c r="P525" s="60"/>
    </row>
    <row r="526" spans="1:16" x14ac:dyDescent="0.35">
      <c r="A526" s="30"/>
      <c r="B526" s="40" t="s">
        <v>230</v>
      </c>
      <c r="C526" s="100">
        <v>1</v>
      </c>
      <c r="D526" s="102">
        <f t="shared" si="22"/>
        <v>0.27550000000000002</v>
      </c>
      <c r="E526" s="102">
        <v>4.55</v>
      </c>
      <c r="F526" s="100"/>
      <c r="G526" s="98">
        <f t="shared" si="23"/>
        <v>1.253525</v>
      </c>
      <c r="H526" s="97"/>
      <c r="I526" s="59"/>
      <c r="J526" s="56"/>
      <c r="K526" s="42"/>
      <c r="L526" s="60"/>
      <c r="M526" s="60"/>
      <c r="N526" s="60"/>
      <c r="O526" s="60"/>
      <c r="P526" s="60"/>
    </row>
    <row r="527" spans="1:16" x14ac:dyDescent="0.35">
      <c r="A527" s="30"/>
      <c r="B527" s="40" t="s">
        <v>230</v>
      </c>
      <c r="C527" s="100">
        <v>1</v>
      </c>
      <c r="D527" s="102">
        <f t="shared" si="22"/>
        <v>0.27550000000000002</v>
      </c>
      <c r="E527" s="102">
        <v>4.46</v>
      </c>
      <c r="F527" s="100"/>
      <c r="G527" s="98">
        <f t="shared" si="23"/>
        <v>1.2287300000000001</v>
      </c>
      <c r="H527" s="97"/>
      <c r="I527" s="59"/>
      <c r="J527" s="56"/>
      <c r="K527" s="42"/>
      <c r="L527" s="60"/>
      <c r="M527" s="60"/>
      <c r="N527" s="60"/>
      <c r="O527" s="60"/>
      <c r="P527" s="60"/>
    </row>
    <row r="528" spans="1:16" x14ac:dyDescent="0.35">
      <c r="A528" s="30"/>
      <c r="B528" s="40" t="s">
        <v>230</v>
      </c>
      <c r="C528" s="100">
        <v>1</v>
      </c>
      <c r="D528" s="102">
        <f t="shared" si="22"/>
        <v>0.27550000000000002</v>
      </c>
      <c r="E528" s="102">
        <v>4.37</v>
      </c>
      <c r="F528" s="100"/>
      <c r="G528" s="98">
        <f t="shared" si="23"/>
        <v>1.2039350000000002</v>
      </c>
      <c r="H528" s="97"/>
      <c r="I528" s="59"/>
      <c r="J528" s="56"/>
      <c r="K528" s="42"/>
      <c r="L528" s="60"/>
      <c r="M528" s="60"/>
      <c r="N528" s="60"/>
      <c r="O528" s="60"/>
      <c r="P528" s="60"/>
    </row>
    <row r="529" spans="1:16" x14ac:dyDescent="0.35">
      <c r="A529" s="30"/>
      <c r="B529" s="40" t="s">
        <v>230</v>
      </c>
      <c r="C529" s="100">
        <v>1</v>
      </c>
      <c r="D529" s="102">
        <f t="shared" si="22"/>
        <v>0.27550000000000002</v>
      </c>
      <c r="E529" s="102">
        <v>4.12</v>
      </c>
      <c r="F529" s="100"/>
      <c r="G529" s="98">
        <f t="shared" si="23"/>
        <v>1.1350600000000002</v>
      </c>
      <c r="H529" s="97"/>
      <c r="I529" s="59"/>
      <c r="J529" s="56"/>
      <c r="K529" s="42"/>
      <c r="L529" s="60"/>
      <c r="M529" s="60"/>
      <c r="N529" s="60"/>
      <c r="O529" s="60"/>
      <c r="P529" s="60"/>
    </row>
    <row r="530" spans="1:16" x14ac:dyDescent="0.35">
      <c r="A530" s="30"/>
      <c r="B530" s="40" t="s">
        <v>230</v>
      </c>
      <c r="C530" s="100">
        <v>1</v>
      </c>
      <c r="D530" s="102">
        <f t="shared" si="22"/>
        <v>0.27550000000000002</v>
      </c>
      <c r="E530" s="102">
        <v>4.45</v>
      </c>
      <c r="F530" s="100"/>
      <c r="G530" s="98">
        <f t="shared" si="23"/>
        <v>1.2259750000000003</v>
      </c>
      <c r="H530" s="97"/>
      <c r="I530" s="59"/>
      <c r="J530" s="56"/>
      <c r="K530" s="42"/>
      <c r="L530" s="60"/>
      <c r="M530" s="60"/>
      <c r="N530" s="60"/>
      <c r="O530" s="60"/>
      <c r="P530" s="60"/>
    </row>
    <row r="531" spans="1:16" x14ac:dyDescent="0.35">
      <c r="A531" s="30"/>
      <c r="B531" s="40" t="s">
        <v>230</v>
      </c>
      <c r="C531" s="100">
        <v>1</v>
      </c>
      <c r="D531" s="102">
        <f t="shared" si="22"/>
        <v>0.27550000000000002</v>
      </c>
      <c r="E531" s="102">
        <v>4.47</v>
      </c>
      <c r="F531" s="100"/>
      <c r="G531" s="98">
        <f t="shared" si="23"/>
        <v>1.2314849999999999</v>
      </c>
      <c r="H531" s="97"/>
      <c r="I531" s="59"/>
      <c r="J531" s="56"/>
      <c r="K531" s="42"/>
      <c r="L531" s="60"/>
      <c r="M531" s="60"/>
      <c r="N531" s="60"/>
      <c r="O531" s="60"/>
      <c r="P531" s="60"/>
    </row>
    <row r="532" spans="1:16" x14ac:dyDescent="0.35">
      <c r="A532" s="30"/>
      <c r="B532" s="40" t="s">
        <v>230</v>
      </c>
      <c r="C532" s="100">
        <v>1</v>
      </c>
      <c r="D532" s="102">
        <f t="shared" si="22"/>
        <v>0.27550000000000002</v>
      </c>
      <c r="E532" s="102">
        <v>4.49</v>
      </c>
      <c r="F532" s="100"/>
      <c r="G532" s="98">
        <f t="shared" si="23"/>
        <v>1.2369950000000001</v>
      </c>
      <c r="H532" s="97"/>
      <c r="I532" s="59"/>
      <c r="J532" s="56"/>
      <c r="K532" s="42"/>
      <c r="L532" s="60"/>
      <c r="M532" s="60"/>
      <c r="N532" s="60"/>
      <c r="O532" s="60"/>
      <c r="P532" s="60"/>
    </row>
    <row r="533" spans="1:16" x14ac:dyDescent="0.35">
      <c r="A533" s="30"/>
      <c r="B533" s="40" t="s">
        <v>230</v>
      </c>
      <c r="C533" s="100">
        <v>1</v>
      </c>
      <c r="D533" s="102">
        <f t="shared" si="22"/>
        <v>0.27550000000000002</v>
      </c>
      <c r="E533" s="102">
        <v>4.51</v>
      </c>
      <c r="F533" s="100"/>
      <c r="G533" s="98">
        <f t="shared" si="23"/>
        <v>1.242505</v>
      </c>
      <c r="H533" s="97"/>
      <c r="I533" s="59"/>
      <c r="J533" s="56"/>
      <c r="K533" s="42"/>
      <c r="L533" s="60"/>
      <c r="M533" s="60"/>
      <c r="N533" s="60"/>
      <c r="O533" s="60"/>
      <c r="P533" s="60"/>
    </row>
    <row r="534" spans="1:16" x14ac:dyDescent="0.35">
      <c r="A534" s="30"/>
      <c r="B534" s="40" t="s">
        <v>230</v>
      </c>
      <c r="C534" s="100">
        <v>1</v>
      </c>
      <c r="D534" s="102">
        <f t="shared" si="22"/>
        <v>0.27550000000000002</v>
      </c>
      <c r="E534" s="102">
        <v>4.5199999999999996</v>
      </c>
      <c r="F534" s="100"/>
      <c r="G534" s="98">
        <f t="shared" si="23"/>
        <v>1.24526</v>
      </c>
      <c r="H534" s="97"/>
      <c r="I534" s="59"/>
      <c r="J534" s="56"/>
      <c r="K534" s="42"/>
      <c r="L534" s="60"/>
      <c r="M534" s="60"/>
      <c r="N534" s="60"/>
      <c r="O534" s="60"/>
      <c r="P534" s="60"/>
    </row>
    <row r="535" spans="1:16" x14ac:dyDescent="0.35">
      <c r="A535" s="30"/>
      <c r="B535" s="40" t="s">
        <v>230</v>
      </c>
      <c r="C535" s="100">
        <v>1</v>
      </c>
      <c r="D535" s="102">
        <f t="shared" si="22"/>
        <v>0.27550000000000002</v>
      </c>
      <c r="E535" s="102">
        <v>4.54</v>
      </c>
      <c r="F535" s="100"/>
      <c r="G535" s="98">
        <f t="shared" si="23"/>
        <v>1.2507700000000002</v>
      </c>
      <c r="H535" s="97"/>
      <c r="I535" s="59"/>
      <c r="J535" s="56"/>
      <c r="K535" s="42"/>
      <c r="L535" s="60"/>
      <c r="M535" s="60"/>
      <c r="N535" s="60"/>
      <c r="O535" s="60"/>
      <c r="P535" s="60"/>
    </row>
    <row r="536" spans="1:16" ht="15.5" x14ac:dyDescent="0.35">
      <c r="A536" s="30"/>
      <c r="B536" s="97"/>
      <c r="C536" s="60"/>
      <c r="D536" s="60" t="s">
        <v>231</v>
      </c>
      <c r="E536" s="102"/>
      <c r="F536" s="100"/>
      <c r="G536" s="98"/>
      <c r="H536" s="97"/>
      <c r="I536" s="36"/>
      <c r="J536" s="39"/>
      <c r="K536" s="37"/>
      <c r="L536" s="33"/>
      <c r="M536" s="33"/>
      <c r="N536" s="29"/>
      <c r="O536" s="29"/>
      <c r="P536" s="51"/>
    </row>
    <row r="537" spans="1:16" x14ac:dyDescent="0.35">
      <c r="A537" s="30"/>
      <c r="B537" s="40" t="s">
        <v>230</v>
      </c>
      <c r="C537" s="100">
        <v>5</v>
      </c>
      <c r="D537" s="102">
        <f t="shared" si="22"/>
        <v>0.27550000000000002</v>
      </c>
      <c r="E537" s="102">
        <v>5.7</v>
      </c>
      <c r="F537" s="100"/>
      <c r="G537" s="98">
        <f>+C537*D537*E537</f>
        <v>7.8517500000000009</v>
      </c>
      <c r="H537" s="97"/>
      <c r="I537" s="59"/>
      <c r="J537" s="56"/>
      <c r="K537" s="42"/>
      <c r="L537" s="60"/>
      <c r="M537" s="60"/>
      <c r="N537" s="60"/>
      <c r="O537" s="60"/>
      <c r="P537" s="60"/>
    </row>
    <row r="538" spans="1:16" ht="15.5" x14ac:dyDescent="0.35">
      <c r="A538" s="30"/>
      <c r="B538" s="11" t="s">
        <v>19</v>
      </c>
      <c r="C538" s="60"/>
      <c r="D538" s="60" t="s">
        <v>236</v>
      </c>
      <c r="E538" s="100"/>
      <c r="F538" s="100"/>
      <c r="G538" s="98"/>
      <c r="H538" s="97"/>
      <c r="I538" s="36"/>
      <c r="J538" s="39"/>
      <c r="K538" s="37"/>
      <c r="L538" s="33"/>
      <c r="M538" s="33"/>
      <c r="N538" s="29"/>
      <c r="O538" s="29"/>
      <c r="P538" s="51"/>
    </row>
    <row r="539" spans="1:16" x14ac:dyDescent="0.35">
      <c r="A539" s="127" t="s">
        <v>221</v>
      </c>
      <c r="B539" s="127"/>
      <c r="C539" s="100">
        <v>1</v>
      </c>
      <c r="D539" s="102">
        <f>1.18-0.15</f>
        <v>1.03</v>
      </c>
      <c r="E539" s="102">
        <v>4.0999999999999996</v>
      </c>
      <c r="F539" s="100"/>
      <c r="G539" s="98">
        <f t="shared" ref="G539:G547" si="24">+C539*D539*E539</f>
        <v>4.2229999999999999</v>
      </c>
      <c r="H539" s="97"/>
      <c r="I539" s="59"/>
      <c r="J539" s="56"/>
      <c r="K539" s="42"/>
      <c r="L539" s="60"/>
      <c r="M539" s="60"/>
      <c r="N539" s="60"/>
      <c r="O539" s="60"/>
      <c r="P539" s="60"/>
    </row>
    <row r="540" spans="1:16" x14ac:dyDescent="0.35">
      <c r="A540" s="30"/>
      <c r="B540" s="40" t="s">
        <v>237</v>
      </c>
      <c r="C540" s="100">
        <v>1</v>
      </c>
      <c r="D540" s="102">
        <f>1.35-0.17</f>
        <v>1.1800000000000002</v>
      </c>
      <c r="E540" s="102">
        <v>6.25</v>
      </c>
      <c r="F540" s="100"/>
      <c r="G540" s="98">
        <f t="shared" si="24"/>
        <v>7.3750000000000009</v>
      </c>
      <c r="H540" s="97"/>
      <c r="I540" s="59"/>
      <c r="J540" s="56"/>
      <c r="K540" s="42"/>
      <c r="L540" s="60"/>
      <c r="M540" s="60"/>
      <c r="N540" s="60"/>
      <c r="O540" s="60"/>
      <c r="P540" s="60"/>
    </row>
    <row r="541" spans="1:16" x14ac:dyDescent="0.35">
      <c r="A541" s="30"/>
      <c r="B541" s="40" t="s">
        <v>238</v>
      </c>
      <c r="C541" s="100">
        <v>1</v>
      </c>
      <c r="D541" s="102">
        <f>0.848-0.11</f>
        <v>0.73799999999999999</v>
      </c>
      <c r="E541" s="102">
        <v>5.42</v>
      </c>
      <c r="F541" s="100"/>
      <c r="G541" s="98">
        <f t="shared" si="24"/>
        <v>3.9999599999999997</v>
      </c>
      <c r="H541" s="97"/>
      <c r="I541" s="59"/>
      <c r="J541" s="56"/>
      <c r="K541" s="42"/>
      <c r="L541" s="60"/>
      <c r="M541" s="60"/>
      <c r="N541" s="60"/>
      <c r="O541" s="60"/>
      <c r="P541" s="60"/>
    </row>
    <row r="542" spans="1:16" x14ac:dyDescent="0.35">
      <c r="A542" s="30"/>
      <c r="B542" s="40" t="s">
        <v>223</v>
      </c>
      <c r="C542" s="100">
        <v>1</v>
      </c>
      <c r="D542" s="102">
        <f>0.698-0.091</f>
        <v>0.60699999999999998</v>
      </c>
      <c r="E542" s="102">
        <v>3.95</v>
      </c>
      <c r="F542" s="100"/>
      <c r="G542" s="98">
        <f t="shared" si="24"/>
        <v>2.3976500000000001</v>
      </c>
      <c r="H542" s="97"/>
      <c r="I542" s="59"/>
      <c r="J542" s="56"/>
      <c r="K542" s="42"/>
      <c r="L542" s="60"/>
      <c r="M542" s="60"/>
      <c r="N542" s="60"/>
      <c r="O542" s="60"/>
      <c r="P542" s="60"/>
    </row>
    <row r="543" spans="1:16" x14ac:dyDescent="0.35">
      <c r="A543" s="30"/>
      <c r="B543" s="40" t="s">
        <v>239</v>
      </c>
      <c r="C543" s="100">
        <v>1</v>
      </c>
      <c r="D543" s="102">
        <f>0.623-0.082</f>
        <v>0.54100000000000004</v>
      </c>
      <c r="E543" s="102">
        <v>4.41</v>
      </c>
      <c r="F543" s="100"/>
      <c r="G543" s="98">
        <f t="shared" si="24"/>
        <v>2.3858100000000002</v>
      </c>
      <c r="H543" s="97"/>
      <c r="I543" s="59"/>
      <c r="J543" s="56"/>
      <c r="K543" s="42"/>
      <c r="L543" s="60"/>
      <c r="M543" s="60"/>
      <c r="N543" s="60"/>
      <c r="O543" s="60"/>
      <c r="P543" s="60"/>
    </row>
    <row r="544" spans="1:16" x14ac:dyDescent="0.35">
      <c r="A544" s="30"/>
      <c r="B544" s="40" t="s">
        <v>239</v>
      </c>
      <c r="C544" s="100">
        <v>1</v>
      </c>
      <c r="D544" s="102">
        <f>0.623-0.082</f>
        <v>0.54100000000000004</v>
      </c>
      <c r="E544" s="102">
        <v>1.6</v>
      </c>
      <c r="F544" s="100"/>
      <c r="G544" s="98">
        <f t="shared" si="24"/>
        <v>0.86560000000000015</v>
      </c>
      <c r="H544" s="97"/>
      <c r="I544" s="59"/>
      <c r="J544" s="56"/>
      <c r="K544" s="42"/>
      <c r="L544" s="60"/>
      <c r="M544" s="60"/>
      <c r="N544" s="60"/>
      <c r="O544" s="60"/>
      <c r="P544" s="60"/>
    </row>
    <row r="545" spans="1:16" x14ac:dyDescent="0.35">
      <c r="A545" s="30"/>
      <c r="B545" s="40" t="s">
        <v>240</v>
      </c>
      <c r="C545" s="100">
        <v>1</v>
      </c>
      <c r="D545" s="102">
        <f>0.4-0.055</f>
        <v>0.34500000000000003</v>
      </c>
      <c r="E545" s="102">
        <v>2.66</v>
      </c>
      <c r="F545" s="100"/>
      <c r="G545" s="98">
        <f t="shared" si="24"/>
        <v>0.91770000000000007</v>
      </c>
      <c r="H545" s="97"/>
      <c r="I545" s="59"/>
      <c r="J545" s="56"/>
      <c r="K545" s="42"/>
      <c r="L545" s="60"/>
      <c r="M545" s="60"/>
      <c r="N545" s="60"/>
      <c r="O545" s="60"/>
      <c r="P545" s="60"/>
    </row>
    <row r="546" spans="1:16" x14ac:dyDescent="0.35">
      <c r="A546" s="30"/>
      <c r="B546" s="40" t="s">
        <v>225</v>
      </c>
      <c r="C546" s="100">
        <v>1</v>
      </c>
      <c r="D546" s="102">
        <f>0.328-0.045</f>
        <v>0.28300000000000003</v>
      </c>
      <c r="E546" s="102">
        <v>1.65</v>
      </c>
      <c r="F546" s="100"/>
      <c r="G546" s="98">
        <f t="shared" si="24"/>
        <v>0.46695000000000003</v>
      </c>
      <c r="H546" s="97"/>
      <c r="I546" s="59"/>
      <c r="J546" s="56"/>
      <c r="K546" s="42"/>
      <c r="L546" s="60"/>
      <c r="M546" s="60"/>
      <c r="N546" s="60"/>
      <c r="O546" s="60"/>
      <c r="P546" s="60"/>
    </row>
    <row r="547" spans="1:16" x14ac:dyDescent="0.35">
      <c r="A547" s="30"/>
      <c r="B547" s="40" t="s">
        <v>241</v>
      </c>
      <c r="C547" s="100">
        <v>1</v>
      </c>
      <c r="D547" s="102">
        <v>0.219</v>
      </c>
      <c r="E547" s="102">
        <v>3.34</v>
      </c>
      <c r="F547" s="100"/>
      <c r="G547" s="98">
        <f t="shared" si="24"/>
        <v>0.73146</v>
      </c>
      <c r="H547" s="97"/>
      <c r="I547" s="59"/>
      <c r="J547" s="56"/>
      <c r="K547" s="42"/>
      <c r="L547" s="60"/>
      <c r="M547" s="60"/>
      <c r="N547" s="60"/>
      <c r="O547" s="60"/>
      <c r="P547" s="60"/>
    </row>
    <row r="548" spans="1:16" x14ac:dyDescent="0.35">
      <c r="A548" s="30"/>
      <c r="B548" s="11" t="s">
        <v>19</v>
      </c>
      <c r="C548" s="60"/>
      <c r="D548" s="60" t="s">
        <v>198</v>
      </c>
      <c r="E548" s="102"/>
      <c r="F548" s="100"/>
      <c r="G548" s="98"/>
      <c r="H548" s="97"/>
      <c r="I548" s="59"/>
      <c r="J548" s="56"/>
      <c r="K548" s="42"/>
      <c r="L548" s="60"/>
      <c r="M548" s="60"/>
      <c r="N548" s="60"/>
      <c r="O548" s="60"/>
      <c r="P548" s="60"/>
    </row>
    <row r="549" spans="1:16" x14ac:dyDescent="0.35">
      <c r="A549" s="127" t="s">
        <v>242</v>
      </c>
      <c r="B549" s="127"/>
      <c r="C549" s="100">
        <v>1</v>
      </c>
      <c r="D549" s="102">
        <f>1.04-0.135</f>
        <v>0.90500000000000003</v>
      </c>
      <c r="E549" s="102">
        <v>5.47</v>
      </c>
      <c r="F549" s="100"/>
      <c r="G549" s="98">
        <f t="shared" ref="G549:G555" si="25">+C549*D549*E549</f>
        <v>4.9503500000000003</v>
      </c>
      <c r="H549" s="97"/>
      <c r="I549" s="59"/>
      <c r="J549" s="56"/>
      <c r="K549" s="42"/>
      <c r="L549" s="60"/>
      <c r="M549" s="60"/>
      <c r="N549" s="60"/>
      <c r="O549" s="60"/>
      <c r="P549" s="60"/>
    </row>
    <row r="550" spans="1:16" x14ac:dyDescent="0.35">
      <c r="A550" s="127" t="s">
        <v>243</v>
      </c>
      <c r="B550" s="127"/>
      <c r="C550" s="100">
        <v>1</v>
      </c>
      <c r="D550" s="102">
        <f>0.475-0.084</f>
        <v>0.39099999999999996</v>
      </c>
      <c r="E550" s="102">
        <v>2.7</v>
      </c>
      <c r="F550" s="100"/>
      <c r="G550" s="98">
        <f t="shared" si="25"/>
        <v>1.0556999999999999</v>
      </c>
      <c r="H550" s="97"/>
      <c r="I550" s="59"/>
      <c r="J550" s="56"/>
      <c r="K550" s="42"/>
      <c r="L550" s="60"/>
      <c r="M550" s="60"/>
      <c r="N550" s="60"/>
      <c r="O550" s="60"/>
      <c r="P550" s="60"/>
    </row>
    <row r="551" spans="1:16" x14ac:dyDescent="0.35">
      <c r="A551" s="30"/>
      <c r="B551" s="40" t="s">
        <v>224</v>
      </c>
      <c r="C551" s="100">
        <v>1</v>
      </c>
      <c r="D551" s="102">
        <f>0.475-0.084</f>
        <v>0.39099999999999996</v>
      </c>
      <c r="E551" s="102">
        <v>2.46</v>
      </c>
      <c r="F551" s="100"/>
      <c r="G551" s="98">
        <f t="shared" si="25"/>
        <v>0.96185999999999994</v>
      </c>
      <c r="H551" s="97"/>
      <c r="I551" s="59"/>
      <c r="J551" s="56"/>
      <c r="K551" s="42"/>
      <c r="L551" s="60"/>
      <c r="M551" s="60"/>
      <c r="N551" s="60"/>
      <c r="O551" s="60"/>
      <c r="P551" s="60"/>
    </row>
    <row r="552" spans="1:16" x14ac:dyDescent="0.35">
      <c r="A552" s="30"/>
      <c r="B552" s="40" t="s">
        <v>224</v>
      </c>
      <c r="C552" s="100">
        <v>1</v>
      </c>
      <c r="D552" s="102">
        <f>0.475-0.084</f>
        <v>0.39099999999999996</v>
      </c>
      <c r="E552" s="102">
        <v>2.2200000000000002</v>
      </c>
      <c r="F552" s="100"/>
      <c r="G552" s="98">
        <f t="shared" si="25"/>
        <v>0.86802000000000001</v>
      </c>
      <c r="H552" s="97"/>
      <c r="I552" s="59"/>
      <c r="J552" s="56"/>
      <c r="K552" s="42"/>
      <c r="L552" s="60"/>
      <c r="M552" s="60"/>
      <c r="N552" s="60"/>
      <c r="O552" s="60"/>
      <c r="P552" s="60"/>
    </row>
    <row r="553" spans="1:16" x14ac:dyDescent="0.35">
      <c r="A553" s="30"/>
      <c r="B553" s="40" t="s">
        <v>224</v>
      </c>
      <c r="C553" s="100">
        <v>1</v>
      </c>
      <c r="D553" s="102">
        <f>0.475-0.084</f>
        <v>0.39099999999999996</v>
      </c>
      <c r="E553" s="102">
        <v>1.98</v>
      </c>
      <c r="F553" s="100"/>
      <c r="G553" s="98">
        <f t="shared" si="25"/>
        <v>0.77417999999999987</v>
      </c>
      <c r="H553" s="97"/>
      <c r="I553" s="59"/>
      <c r="J553" s="56"/>
      <c r="K553" s="42"/>
      <c r="L553" s="60"/>
      <c r="M553" s="60"/>
      <c r="N553" s="60"/>
      <c r="O553" s="60"/>
      <c r="P553" s="60"/>
    </row>
    <row r="554" spans="1:16" x14ac:dyDescent="0.35">
      <c r="A554" s="127" t="s">
        <v>244</v>
      </c>
      <c r="B554" s="127"/>
      <c r="C554" s="100">
        <v>1</v>
      </c>
      <c r="D554" s="102">
        <f>0.434-0.12</f>
        <v>0.314</v>
      </c>
      <c r="E554" s="102">
        <v>5.6</v>
      </c>
      <c r="F554" s="100"/>
      <c r="G554" s="98">
        <f t="shared" si="25"/>
        <v>1.7584</v>
      </c>
      <c r="H554" s="97"/>
      <c r="I554" s="59"/>
      <c r="J554" s="56"/>
      <c r="K554" s="42"/>
      <c r="L554" s="60"/>
      <c r="M554" s="60"/>
      <c r="N554" s="60"/>
      <c r="O554" s="60"/>
      <c r="P554" s="60"/>
    </row>
    <row r="555" spans="1:16" x14ac:dyDescent="0.35">
      <c r="A555" s="127" t="s">
        <v>245</v>
      </c>
      <c r="B555" s="127"/>
      <c r="C555" s="100">
        <v>1</v>
      </c>
      <c r="D555" s="102">
        <v>0.183</v>
      </c>
      <c r="E555" s="102">
        <v>3.34</v>
      </c>
      <c r="F555" s="100"/>
      <c r="G555" s="98">
        <f t="shared" si="25"/>
        <v>0.61121999999999999</v>
      </c>
      <c r="H555" s="97"/>
      <c r="I555" s="59"/>
      <c r="J555" s="56"/>
      <c r="K555" s="42"/>
      <c r="L555" s="60"/>
      <c r="M555" s="60"/>
      <c r="N555" s="60"/>
      <c r="O555" s="60"/>
      <c r="P555" s="60"/>
    </row>
    <row r="556" spans="1:16" x14ac:dyDescent="0.35">
      <c r="A556" s="30"/>
      <c r="B556" s="62"/>
      <c r="C556" s="62"/>
      <c r="D556" s="62"/>
      <c r="E556" s="62"/>
      <c r="F556" s="62"/>
      <c r="G556" s="62"/>
      <c r="H556" s="97"/>
      <c r="I556" s="59"/>
      <c r="J556" s="56"/>
      <c r="K556" s="42"/>
      <c r="L556" s="60"/>
      <c r="M556" s="60"/>
      <c r="N556" s="60"/>
      <c r="O556" s="60"/>
      <c r="P556" s="60"/>
    </row>
    <row r="557" spans="1:16" x14ac:dyDescent="0.35">
      <c r="A557" s="54"/>
      <c r="B557" s="97"/>
      <c r="C557" s="97" t="s">
        <v>20</v>
      </c>
      <c r="D557" s="57" t="s">
        <v>265</v>
      </c>
      <c r="E557" s="97"/>
      <c r="F557" s="97"/>
      <c r="G557" s="61">
        <f>SUM(G560:G566)</f>
        <v>15.807930000000001</v>
      </c>
      <c r="H557" s="58" t="s">
        <v>189</v>
      </c>
      <c r="I557" s="59"/>
      <c r="J557" s="56"/>
      <c r="K557" s="125">
        <v>0</v>
      </c>
      <c r="L557" s="56" t="s">
        <v>190</v>
      </c>
      <c r="M557" s="61">
        <f>IF(ISERROR(G557*K557)=TRUE,0,G557*K557)</f>
        <v>0</v>
      </c>
    </row>
    <row r="558" spans="1:16" ht="118.15" customHeight="1" x14ac:dyDescent="0.35">
      <c r="A558" s="30"/>
      <c r="B558" s="97"/>
      <c r="C558" s="13"/>
      <c r="D558" s="13" t="s">
        <v>266</v>
      </c>
      <c r="E558" s="13"/>
      <c r="F558" s="13"/>
      <c r="G558" s="13"/>
      <c r="H558" s="13"/>
      <c r="I558" s="13"/>
      <c r="J558" s="13"/>
      <c r="K558" s="52"/>
      <c r="L558" s="33"/>
      <c r="M558" s="33"/>
      <c r="N558" s="29"/>
      <c r="O558" s="29"/>
      <c r="P558" s="51"/>
    </row>
    <row r="559" spans="1:16" ht="15.5" x14ac:dyDescent="0.35">
      <c r="A559" s="30"/>
      <c r="B559" s="32"/>
      <c r="C559" s="103" t="s">
        <v>193</v>
      </c>
      <c r="D559" s="106" t="s">
        <v>267</v>
      </c>
      <c r="E559" s="103" t="s">
        <v>204</v>
      </c>
      <c r="F559" s="103"/>
      <c r="G559" s="104"/>
      <c r="I559" s="36"/>
      <c r="J559" s="39"/>
      <c r="K559" s="37"/>
      <c r="L559" s="33"/>
      <c r="M559" s="33"/>
      <c r="N559" s="29"/>
      <c r="O559" s="29"/>
      <c r="P559" s="51"/>
    </row>
    <row r="560" spans="1:16" ht="15.5" x14ac:dyDescent="0.35">
      <c r="A560" s="30"/>
      <c r="B560" s="97"/>
      <c r="C560" s="50"/>
      <c r="D560" s="50" t="s">
        <v>264</v>
      </c>
      <c r="E560" s="100"/>
      <c r="F560" s="100"/>
      <c r="G560" s="98"/>
      <c r="I560" s="36"/>
      <c r="J560" s="39"/>
      <c r="K560" s="37"/>
      <c r="L560" s="33"/>
      <c r="M560" s="33"/>
      <c r="N560" s="29"/>
      <c r="O560" s="29"/>
      <c r="P560" s="51"/>
    </row>
    <row r="561" spans="1:16" ht="15.5" x14ac:dyDescent="0.35">
      <c r="A561" s="30"/>
      <c r="B561" s="11" t="s">
        <v>19</v>
      </c>
      <c r="C561" s="100"/>
      <c r="D561" s="32" t="s">
        <v>268</v>
      </c>
      <c r="E561" s="100"/>
      <c r="F561" s="100"/>
      <c r="G561" s="98"/>
      <c r="I561" s="36"/>
      <c r="J561" s="39"/>
      <c r="K561" s="37"/>
      <c r="L561" s="33"/>
      <c r="M561" s="33"/>
      <c r="N561" s="29"/>
      <c r="O561" s="29"/>
      <c r="P561" s="51"/>
    </row>
    <row r="562" spans="1:16" ht="15.5" x14ac:dyDescent="0.35">
      <c r="A562" s="127" t="s">
        <v>247</v>
      </c>
      <c r="B562" s="127"/>
      <c r="C562" s="100">
        <v>1</v>
      </c>
      <c r="D562" s="102">
        <f>1.25-0.16</f>
        <v>1.0900000000000001</v>
      </c>
      <c r="E562" s="102">
        <v>6.05</v>
      </c>
      <c r="F562" s="100"/>
      <c r="G562" s="98">
        <f>+C562*D562*E562</f>
        <v>6.5945</v>
      </c>
      <c r="I562" s="36"/>
      <c r="J562" s="39"/>
      <c r="K562" s="37"/>
      <c r="L562" s="33"/>
      <c r="M562" s="33"/>
      <c r="N562" s="29"/>
      <c r="O562" s="29"/>
      <c r="P562" s="51"/>
    </row>
    <row r="563" spans="1:16" x14ac:dyDescent="0.35">
      <c r="A563" s="30"/>
      <c r="B563" s="40" t="s">
        <v>248</v>
      </c>
      <c r="C563" s="100">
        <v>1</v>
      </c>
      <c r="D563" s="102">
        <f>1.04-0.135</f>
        <v>0.90500000000000003</v>
      </c>
      <c r="E563" s="102">
        <v>4.0999999999999996</v>
      </c>
      <c r="F563" s="100"/>
      <c r="G563" s="98">
        <f>+C563*D563*E563</f>
        <v>3.7104999999999997</v>
      </c>
      <c r="H563" s="97"/>
      <c r="I563" s="59"/>
      <c r="J563" s="56"/>
      <c r="K563" s="42"/>
      <c r="L563" s="60"/>
      <c r="M563" s="60"/>
      <c r="N563" s="60"/>
      <c r="O563" s="60"/>
      <c r="P563" s="60"/>
    </row>
    <row r="564" spans="1:16" x14ac:dyDescent="0.35">
      <c r="A564" s="30"/>
      <c r="B564" s="40" t="s">
        <v>248</v>
      </c>
      <c r="C564" s="100">
        <v>1</v>
      </c>
      <c r="D564" s="102">
        <f>1.04-0.135</f>
        <v>0.90500000000000003</v>
      </c>
      <c r="E564" s="102">
        <v>3.9</v>
      </c>
      <c r="F564" s="100"/>
      <c r="G564" s="98">
        <f>+C564*D564*E564</f>
        <v>3.5295000000000001</v>
      </c>
      <c r="H564" s="97"/>
      <c r="I564" s="59"/>
      <c r="J564" s="56"/>
      <c r="K564" s="42"/>
      <c r="L564" s="60"/>
      <c r="M564" s="60"/>
      <c r="N564" s="60"/>
      <c r="O564" s="60"/>
      <c r="P564" s="60"/>
    </row>
    <row r="565" spans="1:16" x14ac:dyDescent="0.35">
      <c r="A565" s="30"/>
      <c r="B565" s="40" t="s">
        <v>239</v>
      </c>
      <c r="C565" s="100">
        <v>1</v>
      </c>
      <c r="D565" s="102">
        <f>0.623-0.082</f>
        <v>0.54100000000000004</v>
      </c>
      <c r="E565" s="102">
        <v>2.68</v>
      </c>
      <c r="F565" s="100"/>
      <c r="G565" s="98">
        <f>+C565*D565*E565</f>
        <v>1.4498800000000003</v>
      </c>
      <c r="H565" s="97"/>
      <c r="I565" s="59"/>
      <c r="J565" s="56"/>
      <c r="K565" s="42"/>
      <c r="L565" s="60"/>
      <c r="M565" s="60"/>
      <c r="N565" s="60"/>
      <c r="O565" s="60"/>
      <c r="P565" s="60"/>
    </row>
    <row r="566" spans="1:16" x14ac:dyDescent="0.35">
      <c r="A566" s="30"/>
      <c r="B566" s="40" t="s">
        <v>225</v>
      </c>
      <c r="C566" s="100">
        <v>1</v>
      </c>
      <c r="D566" s="102">
        <f>0.328-0.045</f>
        <v>0.28300000000000003</v>
      </c>
      <c r="E566" s="102">
        <v>1.85</v>
      </c>
      <c r="F566" s="100"/>
      <c r="G566" s="98">
        <f>+C566*D566*E566</f>
        <v>0.52355000000000007</v>
      </c>
      <c r="H566" s="97"/>
      <c r="I566" s="59"/>
      <c r="J566" s="56"/>
      <c r="K566" s="42"/>
      <c r="L566" s="60"/>
      <c r="M566" s="60"/>
      <c r="N566" s="60"/>
      <c r="O566" s="60"/>
      <c r="P566" s="60"/>
    </row>
    <row r="567" spans="1:16" ht="15.5" x14ac:dyDescent="0.35">
      <c r="A567" s="33"/>
      <c r="B567" s="50"/>
      <c r="C567" s="33"/>
      <c r="D567" s="33"/>
      <c r="E567" s="33"/>
      <c r="F567" s="33"/>
      <c r="G567" s="33"/>
      <c r="H567" s="33"/>
      <c r="I567" s="33"/>
      <c r="J567" s="33"/>
      <c r="K567" s="33"/>
      <c r="L567" s="33"/>
      <c r="M567" s="33"/>
      <c r="N567" s="29"/>
      <c r="O567" s="29"/>
      <c r="P567" s="51"/>
    </row>
    <row r="568" spans="1:16" x14ac:dyDescent="0.35">
      <c r="A568" s="129" t="s">
        <v>269</v>
      </c>
      <c r="B568" s="129"/>
      <c r="C568" s="129"/>
      <c r="D568" s="129"/>
      <c r="G568" s="38"/>
      <c r="I568" s="33"/>
      <c r="J568" s="33"/>
      <c r="K568" s="33"/>
      <c r="L568" s="33"/>
      <c r="M568" s="33"/>
      <c r="N568" s="33"/>
      <c r="O568" s="33"/>
      <c r="P568" s="33"/>
    </row>
    <row r="569" spans="1:16" ht="15.5" x14ac:dyDescent="0.35">
      <c r="A569" s="30"/>
      <c r="B569" s="99"/>
      <c r="G569" s="38"/>
      <c r="I569" s="36"/>
      <c r="J569" s="39"/>
      <c r="K569" s="37"/>
      <c r="L569" s="33"/>
      <c r="M569" s="33"/>
      <c r="N569" s="53"/>
      <c r="O569" s="29"/>
      <c r="P569" s="82"/>
    </row>
    <row r="570" spans="1:16" x14ac:dyDescent="0.35">
      <c r="A570" s="62"/>
      <c r="B570" s="97"/>
      <c r="C570" s="97" t="s">
        <v>249</v>
      </c>
      <c r="D570" s="54" t="s">
        <v>270</v>
      </c>
      <c r="E570" s="97"/>
      <c r="F570" s="97"/>
      <c r="G570" s="48">
        <f>SUM(G573:G576)</f>
        <v>4</v>
      </c>
      <c r="H570" s="46" t="s">
        <v>249</v>
      </c>
      <c r="I570" s="49"/>
      <c r="J570" s="32"/>
      <c r="K570" s="125">
        <v>0</v>
      </c>
      <c r="L570" s="32" t="s">
        <v>251</v>
      </c>
      <c r="M570" s="61">
        <f>IF(ISERROR(G570*K570)=TRUE,0,G570*K570)</f>
        <v>0</v>
      </c>
    </row>
    <row r="571" spans="1:16" ht="55.5" customHeight="1" x14ac:dyDescent="0.35">
      <c r="A571" s="64"/>
      <c r="B571" s="97"/>
      <c r="C571" s="13"/>
      <c r="D571" s="13" t="s">
        <v>271</v>
      </c>
      <c r="E571" s="13"/>
      <c r="F571" s="13"/>
      <c r="G571" s="13"/>
      <c r="H571" s="13"/>
      <c r="I571" s="13"/>
      <c r="J571" s="13"/>
      <c r="K571" s="52"/>
      <c r="L571" s="33"/>
      <c r="M571" s="33"/>
      <c r="N571" s="29"/>
      <c r="O571" s="29"/>
      <c r="P571" s="51"/>
    </row>
    <row r="572" spans="1:16" x14ac:dyDescent="0.35">
      <c r="A572" s="64"/>
      <c r="B572" s="99"/>
      <c r="C572" s="103" t="s">
        <v>193</v>
      </c>
      <c r="D572" s="103"/>
      <c r="E572" s="103"/>
      <c r="F572" s="103"/>
      <c r="G572" s="104"/>
      <c r="H572" s="97"/>
      <c r="I572" s="49"/>
      <c r="J572" s="32"/>
      <c r="K572" s="41"/>
      <c r="L572" s="50"/>
      <c r="M572" s="50"/>
      <c r="N572" s="50"/>
      <c r="O572" s="50"/>
      <c r="P572" s="50"/>
    </row>
    <row r="573" spans="1:16" x14ac:dyDescent="0.35">
      <c r="A573" s="30"/>
      <c r="B573" s="40" t="s">
        <v>272</v>
      </c>
      <c r="C573" s="100">
        <v>1</v>
      </c>
      <c r="D573" s="102"/>
      <c r="E573" s="102"/>
      <c r="F573" s="100"/>
      <c r="G573" s="98">
        <f>+C573</f>
        <v>1</v>
      </c>
      <c r="H573" s="97"/>
      <c r="I573" s="59"/>
      <c r="J573" s="56"/>
      <c r="K573" s="42"/>
      <c r="L573" s="60"/>
      <c r="M573" s="60"/>
      <c r="N573" s="60"/>
      <c r="O573" s="60"/>
      <c r="P573" s="60"/>
    </row>
    <row r="574" spans="1:16" x14ac:dyDescent="0.35">
      <c r="A574" s="30"/>
      <c r="B574" s="40" t="s">
        <v>273</v>
      </c>
      <c r="C574" s="100">
        <v>1</v>
      </c>
      <c r="D574" s="102"/>
      <c r="E574" s="102"/>
      <c r="F574" s="100"/>
      <c r="G574" s="98">
        <f>+C574</f>
        <v>1</v>
      </c>
      <c r="H574" s="97"/>
      <c r="I574" s="59"/>
      <c r="J574" s="56"/>
      <c r="K574" s="42"/>
      <c r="L574" s="60"/>
      <c r="M574" s="60"/>
      <c r="N574" s="60"/>
      <c r="O574" s="60"/>
      <c r="P574" s="60"/>
    </row>
    <row r="575" spans="1:16" x14ac:dyDescent="0.35">
      <c r="A575" s="30"/>
      <c r="B575" s="40" t="s">
        <v>274</v>
      </c>
      <c r="C575" s="100">
        <v>1</v>
      </c>
      <c r="D575" s="102"/>
      <c r="E575" s="102"/>
      <c r="F575" s="100"/>
      <c r="G575" s="98">
        <f>+C575</f>
        <v>1</v>
      </c>
      <c r="H575" s="97"/>
      <c r="I575" s="59"/>
      <c r="J575" s="56"/>
      <c r="K575" s="42"/>
      <c r="L575" s="60"/>
      <c r="M575" s="60"/>
      <c r="N575" s="60"/>
      <c r="O575" s="60"/>
      <c r="P575" s="60"/>
    </row>
    <row r="576" spans="1:16" x14ac:dyDescent="0.35">
      <c r="A576" s="30"/>
      <c r="B576" s="40" t="s">
        <v>275</v>
      </c>
      <c r="C576" s="100">
        <v>1</v>
      </c>
      <c r="D576" s="102"/>
      <c r="E576" s="102"/>
      <c r="F576" s="100"/>
      <c r="G576" s="98">
        <f>+C576</f>
        <v>1</v>
      </c>
      <c r="H576" s="97"/>
      <c r="I576" s="59"/>
      <c r="J576" s="56"/>
      <c r="K576" s="42"/>
      <c r="L576" s="60"/>
      <c r="M576" s="60"/>
      <c r="N576" s="60"/>
      <c r="O576" s="60"/>
      <c r="P576" s="60"/>
    </row>
    <row r="577" spans="1:16" x14ac:dyDescent="0.35">
      <c r="A577" s="64"/>
      <c r="B577" s="65"/>
      <c r="C577" s="97"/>
      <c r="D577" s="97"/>
      <c r="E577" s="97"/>
      <c r="F577" s="97"/>
      <c r="G577" s="98"/>
      <c r="H577" s="97"/>
      <c r="I577" s="49"/>
      <c r="J577" s="32"/>
      <c r="K577" s="41"/>
      <c r="L577" s="50"/>
      <c r="M577" s="50"/>
      <c r="N577" s="32"/>
      <c r="O577" s="50"/>
      <c r="P577" s="83"/>
    </row>
    <row r="578" spans="1:16" x14ac:dyDescent="0.35">
      <c r="A578" s="64"/>
      <c r="B578" s="97"/>
      <c r="C578" s="97" t="s">
        <v>249</v>
      </c>
      <c r="D578" s="57" t="s">
        <v>276</v>
      </c>
      <c r="E578" s="97"/>
      <c r="F578" s="97"/>
      <c r="G578" s="48">
        <f>SUM(G581:G581)</f>
        <v>1</v>
      </c>
      <c r="H578" s="46" t="s">
        <v>249</v>
      </c>
      <c r="I578" s="49"/>
      <c r="J578" s="32"/>
      <c r="K578" s="125">
        <v>0</v>
      </c>
      <c r="L578" s="32" t="s">
        <v>251</v>
      </c>
      <c r="M578" s="61">
        <f>IF(ISERROR(G578*K578)=TRUE,0,G578*K578)</f>
        <v>0</v>
      </c>
    </row>
    <row r="579" spans="1:16" ht="25.9" customHeight="1" x14ac:dyDescent="0.35">
      <c r="A579" s="64"/>
      <c r="B579" s="97"/>
      <c r="C579" s="13"/>
      <c r="D579" s="13" t="s">
        <v>277</v>
      </c>
      <c r="E579" s="13"/>
      <c r="F579" s="13"/>
      <c r="G579" s="13"/>
      <c r="H579" s="13"/>
      <c r="I579" s="13"/>
      <c r="J579" s="13"/>
      <c r="K579" s="52"/>
      <c r="L579" s="33"/>
      <c r="M579" s="33"/>
      <c r="N579" s="29"/>
      <c r="O579" s="29"/>
      <c r="P579" s="51"/>
    </row>
    <row r="580" spans="1:16" ht="15.5" x14ac:dyDescent="0.35">
      <c r="A580" s="64"/>
      <c r="B580" s="99"/>
      <c r="C580" s="103" t="s">
        <v>193</v>
      </c>
      <c r="D580" s="103"/>
      <c r="E580" s="103"/>
      <c r="F580" s="103"/>
      <c r="G580" s="104"/>
      <c r="I580" s="36"/>
      <c r="J580" s="39"/>
      <c r="K580" s="37"/>
      <c r="L580" s="33"/>
      <c r="M580" s="33"/>
      <c r="N580" s="29"/>
      <c r="O580" s="29"/>
      <c r="P580" s="51"/>
    </row>
    <row r="581" spans="1:16" ht="15.5" x14ac:dyDescent="0.35">
      <c r="A581" s="127" t="s">
        <v>278</v>
      </c>
      <c r="B581" s="127"/>
      <c r="C581" s="100">
        <v>1</v>
      </c>
      <c r="D581" s="100"/>
      <c r="E581" s="100"/>
      <c r="F581" s="100"/>
      <c r="G581" s="98">
        <f>+C581</f>
        <v>1</v>
      </c>
      <c r="I581" s="36"/>
      <c r="J581" s="39"/>
      <c r="K581" s="37"/>
      <c r="L581" s="33"/>
      <c r="M581" s="33"/>
      <c r="N581" s="29"/>
      <c r="O581" s="29"/>
      <c r="P581" s="51"/>
    </row>
    <row r="582" spans="1:16" ht="15.5" x14ac:dyDescent="0.35">
      <c r="A582" s="64"/>
      <c r="B582" s="99"/>
      <c r="G582" s="38"/>
      <c r="I582" s="36"/>
      <c r="J582" s="39"/>
      <c r="K582" s="37"/>
      <c r="L582" s="33"/>
      <c r="M582" s="33"/>
      <c r="N582" s="53"/>
      <c r="O582" s="29"/>
      <c r="P582" s="82"/>
    </row>
    <row r="583" spans="1:16" x14ac:dyDescent="0.35">
      <c r="A583" s="62"/>
      <c r="B583" s="97"/>
      <c r="C583" s="97" t="s">
        <v>249</v>
      </c>
      <c r="D583" s="58" t="s">
        <v>279</v>
      </c>
      <c r="E583" s="97"/>
      <c r="F583" s="97"/>
      <c r="G583" s="48">
        <f>SUM(G586:G587)</f>
        <v>12</v>
      </c>
      <c r="H583" s="46" t="s">
        <v>249</v>
      </c>
      <c r="I583" s="49"/>
      <c r="J583" s="32"/>
      <c r="K583" s="125">
        <v>0</v>
      </c>
      <c r="L583" s="32" t="s">
        <v>251</v>
      </c>
      <c r="M583" s="61">
        <f>IF(ISERROR(G583*K583)=TRUE,0,G583*K583)</f>
        <v>0</v>
      </c>
    </row>
    <row r="584" spans="1:16" ht="85.15" customHeight="1" x14ac:dyDescent="0.35">
      <c r="A584" s="62"/>
      <c r="B584" s="97"/>
      <c r="C584" s="13"/>
      <c r="D584" s="13" t="s">
        <v>280</v>
      </c>
      <c r="E584" s="13"/>
      <c r="F584" s="13"/>
      <c r="G584" s="13"/>
      <c r="H584" s="13"/>
      <c r="I584" s="13"/>
      <c r="J584" s="13"/>
      <c r="K584" s="52"/>
      <c r="L584" s="50"/>
      <c r="M584" s="50"/>
      <c r="N584" s="50"/>
      <c r="O584" s="50"/>
      <c r="P584" s="50"/>
    </row>
    <row r="585" spans="1:16" x14ac:dyDescent="0.35">
      <c r="A585" s="62"/>
      <c r="B585" s="99"/>
      <c r="C585" s="103" t="s">
        <v>281</v>
      </c>
      <c r="D585" s="103" t="s">
        <v>282</v>
      </c>
      <c r="E585" s="106" t="s">
        <v>283</v>
      </c>
      <c r="F585" s="107" t="s">
        <v>284</v>
      </c>
      <c r="G585" s="104"/>
      <c r="H585" s="97"/>
      <c r="I585" s="49"/>
      <c r="J585" s="32"/>
      <c r="K585" s="41"/>
      <c r="L585" s="50"/>
      <c r="M585" s="50"/>
      <c r="N585" s="50"/>
      <c r="O585" s="50"/>
      <c r="P585" s="50"/>
    </row>
    <row r="586" spans="1:16" x14ac:dyDescent="0.35">
      <c r="A586" s="127" t="s">
        <v>285</v>
      </c>
      <c r="B586" s="127"/>
      <c r="C586" s="100">
        <v>1</v>
      </c>
      <c r="D586" s="100">
        <v>4</v>
      </c>
      <c r="E586" s="100">
        <v>3</v>
      </c>
      <c r="F586" s="100">
        <v>0.5</v>
      </c>
      <c r="G586" s="98">
        <f>+C586*D586*E586*F586</f>
        <v>6</v>
      </c>
      <c r="H586" s="97"/>
      <c r="I586" s="59"/>
      <c r="J586" s="56"/>
      <c r="K586" s="42"/>
      <c r="L586" s="60"/>
      <c r="M586" s="60"/>
      <c r="N586" s="60"/>
      <c r="O586" s="60"/>
      <c r="P586" s="60"/>
    </row>
    <row r="587" spans="1:16" x14ac:dyDescent="0.35">
      <c r="A587" s="62"/>
      <c r="B587" s="40" t="s">
        <v>286</v>
      </c>
      <c r="C587" s="100">
        <v>1</v>
      </c>
      <c r="D587" s="100">
        <v>4</v>
      </c>
      <c r="E587" s="100">
        <v>3</v>
      </c>
      <c r="F587" s="100">
        <v>0.5</v>
      </c>
      <c r="G587" s="98">
        <f>+C587*D587*E587*F587</f>
        <v>6</v>
      </c>
      <c r="H587" s="97"/>
      <c r="I587" s="59"/>
      <c r="J587" s="56"/>
      <c r="K587" s="42"/>
      <c r="L587" s="60"/>
      <c r="M587" s="60"/>
      <c r="N587" s="60"/>
      <c r="O587" s="60"/>
      <c r="P587" s="60"/>
    </row>
    <row r="588" spans="1:16" x14ac:dyDescent="0.35">
      <c r="A588" s="64"/>
      <c r="B588" s="99"/>
      <c r="E588" s="97"/>
      <c r="F588" s="97"/>
      <c r="G588" s="98"/>
      <c r="H588" s="97"/>
      <c r="I588" s="59"/>
      <c r="J588" s="56"/>
      <c r="K588" s="42"/>
      <c r="L588" s="60"/>
      <c r="M588" s="60"/>
      <c r="N588" s="56"/>
      <c r="O588" s="60"/>
      <c r="P588" s="78"/>
    </row>
    <row r="589" spans="1:16" x14ac:dyDescent="0.35">
      <c r="A589" s="62"/>
      <c r="B589" s="97"/>
      <c r="C589" s="97" t="s">
        <v>249</v>
      </c>
      <c r="D589" s="57" t="s">
        <v>287</v>
      </c>
      <c r="E589" s="97"/>
      <c r="F589" s="97"/>
      <c r="G589" s="61">
        <f>SUM(G592:G593)</f>
        <v>496</v>
      </c>
      <c r="H589" s="62" t="s">
        <v>249</v>
      </c>
      <c r="I589" s="59"/>
      <c r="J589" s="56"/>
      <c r="K589" s="125">
        <v>0</v>
      </c>
      <c r="L589" s="56" t="s">
        <v>251</v>
      </c>
      <c r="M589" s="61">
        <f>IF(ISERROR(G589*K589)=TRUE,0,G589*K589)</f>
        <v>0</v>
      </c>
    </row>
    <row r="590" spans="1:16" ht="25.9" customHeight="1" x14ac:dyDescent="0.35">
      <c r="A590" s="64"/>
      <c r="B590" s="97"/>
      <c r="C590" s="13"/>
      <c r="D590" s="13" t="s">
        <v>288</v>
      </c>
      <c r="E590" s="13"/>
      <c r="F590" s="13"/>
      <c r="G590" s="13"/>
      <c r="H590" s="13"/>
      <c r="I590" s="13"/>
      <c r="J590" s="13"/>
      <c r="K590" s="52"/>
      <c r="L590" s="60"/>
      <c r="M590" s="60"/>
      <c r="N590" s="60"/>
      <c r="O590" s="60"/>
      <c r="P590" s="60"/>
    </row>
    <row r="591" spans="1:16" x14ac:dyDescent="0.35">
      <c r="A591" s="64"/>
      <c r="B591" s="99"/>
      <c r="C591" s="103" t="s">
        <v>193</v>
      </c>
      <c r="D591" s="103" t="s">
        <v>289</v>
      </c>
      <c r="E591" s="103" t="s">
        <v>290</v>
      </c>
      <c r="F591" s="103" t="s">
        <v>291</v>
      </c>
      <c r="G591" s="104"/>
      <c r="H591" s="97"/>
      <c r="I591" s="59"/>
      <c r="J591" s="56"/>
      <c r="K591" s="42"/>
      <c r="L591" s="60"/>
      <c r="M591" s="60"/>
      <c r="N591" s="60"/>
      <c r="O591" s="60"/>
      <c r="P591" s="60"/>
    </row>
    <row r="592" spans="1:16" x14ac:dyDescent="0.35">
      <c r="A592" s="128" t="s">
        <v>292</v>
      </c>
      <c r="B592" s="128"/>
      <c r="C592" s="100">
        <v>120</v>
      </c>
      <c r="D592" s="100">
        <v>2</v>
      </c>
      <c r="E592" s="100">
        <v>2</v>
      </c>
      <c r="F592" s="109">
        <v>1</v>
      </c>
      <c r="G592" s="98">
        <f>+C592*D592*E592*F592</f>
        <v>480</v>
      </c>
      <c r="H592" s="97"/>
      <c r="I592" s="59"/>
      <c r="J592" s="56"/>
      <c r="K592" s="42"/>
      <c r="L592" s="60"/>
      <c r="M592" s="60"/>
      <c r="N592" s="60"/>
      <c r="O592" s="60"/>
      <c r="P592" s="60"/>
    </row>
    <row r="593" spans="1:16" ht="22" customHeight="1" x14ac:dyDescent="0.35">
      <c r="A593" s="128" t="s">
        <v>293</v>
      </c>
      <c r="B593" s="128"/>
      <c r="C593" s="100">
        <v>2</v>
      </c>
      <c r="D593" s="100">
        <v>2</v>
      </c>
      <c r="E593" s="100">
        <v>4</v>
      </c>
      <c r="F593" s="109">
        <v>1</v>
      </c>
      <c r="G593" s="98">
        <f>+C593*D593*E593*F593</f>
        <v>16</v>
      </c>
      <c r="H593" s="97"/>
      <c r="I593" s="59"/>
      <c r="J593" s="56"/>
      <c r="K593" s="42"/>
      <c r="L593" s="60"/>
      <c r="M593" s="60"/>
      <c r="N593" s="60"/>
      <c r="O593" s="60"/>
      <c r="P593" s="60"/>
    </row>
    <row r="594" spans="1:16" x14ac:dyDescent="0.35">
      <c r="A594" s="62"/>
      <c r="B594" s="99"/>
      <c r="C594" s="97"/>
      <c r="D594" s="97"/>
      <c r="E594" s="97"/>
      <c r="F594" s="97"/>
      <c r="G594" s="98"/>
      <c r="H594" s="97"/>
      <c r="I594" s="59"/>
      <c r="J594" s="56"/>
      <c r="K594" s="42"/>
      <c r="L594" s="60"/>
      <c r="M594" s="60"/>
      <c r="N594" s="56"/>
      <c r="O594" s="60"/>
      <c r="P594" s="78"/>
    </row>
    <row r="595" spans="1:16" x14ac:dyDescent="0.35">
      <c r="A595" s="62"/>
      <c r="B595" s="97"/>
      <c r="C595" s="97" t="s">
        <v>249</v>
      </c>
      <c r="D595" s="57" t="s">
        <v>294</v>
      </c>
      <c r="E595" s="97"/>
      <c r="F595" s="97"/>
      <c r="G595" s="61">
        <f>SUM(G598:G599)</f>
        <v>24.8</v>
      </c>
      <c r="H595" s="62" t="s">
        <v>249</v>
      </c>
      <c r="I595" s="59"/>
      <c r="J595" s="56"/>
      <c r="K595" s="125">
        <v>0</v>
      </c>
      <c r="L595" s="56" t="s">
        <v>251</v>
      </c>
      <c r="M595" s="61">
        <f>IF(ISERROR(G595*K595)=TRUE,0,G595*K595)</f>
        <v>0</v>
      </c>
    </row>
    <row r="596" spans="1:16" ht="27.4" customHeight="1" x14ac:dyDescent="0.35">
      <c r="A596" s="62"/>
      <c r="B596" s="97"/>
      <c r="C596" s="13"/>
      <c r="D596" s="13" t="s">
        <v>295</v>
      </c>
      <c r="E596" s="13"/>
      <c r="F596" s="13"/>
      <c r="G596" s="13"/>
      <c r="H596" s="13"/>
      <c r="I596" s="13"/>
      <c r="J596" s="13"/>
      <c r="K596" s="52"/>
      <c r="L596" s="60"/>
      <c r="M596" s="60"/>
      <c r="N596" s="60"/>
      <c r="O596" s="60"/>
      <c r="P596" s="60"/>
    </row>
    <row r="597" spans="1:16" x14ac:dyDescent="0.35">
      <c r="A597" s="62"/>
      <c r="B597" s="99"/>
      <c r="C597" s="103" t="s">
        <v>193</v>
      </c>
      <c r="D597" s="103" t="s">
        <v>289</v>
      </c>
      <c r="E597" s="103" t="s">
        <v>290</v>
      </c>
      <c r="F597" s="103" t="s">
        <v>291</v>
      </c>
      <c r="G597" s="104"/>
      <c r="H597" s="97"/>
      <c r="I597" s="59"/>
      <c r="J597" s="56"/>
      <c r="K597" s="42"/>
      <c r="L597" s="60"/>
      <c r="M597" s="60"/>
      <c r="N597" s="60"/>
      <c r="O597" s="60"/>
      <c r="P597" s="60"/>
    </row>
    <row r="598" spans="1:16" x14ac:dyDescent="0.35">
      <c r="A598" s="128" t="s">
        <v>292</v>
      </c>
      <c r="B598" s="128"/>
      <c r="C598" s="100">
        <v>120</v>
      </c>
      <c r="D598" s="100">
        <v>2</v>
      </c>
      <c r="E598" s="100">
        <v>2</v>
      </c>
      <c r="F598" s="109">
        <v>0.05</v>
      </c>
      <c r="G598" s="98">
        <f>+C598*D598*E598*F598</f>
        <v>24</v>
      </c>
      <c r="H598" s="97"/>
      <c r="I598" s="59"/>
      <c r="J598" s="56"/>
      <c r="K598" s="42"/>
      <c r="L598" s="60"/>
      <c r="M598" s="60"/>
      <c r="N598" s="60"/>
      <c r="O598" s="60"/>
      <c r="P598" s="60"/>
    </row>
    <row r="599" spans="1:16" ht="20" customHeight="1" x14ac:dyDescent="0.35">
      <c r="A599" s="128" t="s">
        <v>293</v>
      </c>
      <c r="B599" s="128"/>
      <c r="C599" s="100">
        <v>2</v>
      </c>
      <c r="D599" s="100">
        <v>2</v>
      </c>
      <c r="E599" s="100">
        <v>4</v>
      </c>
      <c r="F599" s="109">
        <v>0.05</v>
      </c>
      <c r="G599" s="98">
        <f>+C599*D599*E599*F599</f>
        <v>0.8</v>
      </c>
      <c r="H599" s="97"/>
      <c r="I599" s="59"/>
      <c r="J599" s="56"/>
      <c r="K599" s="42"/>
      <c r="L599" s="60"/>
      <c r="M599" s="60"/>
      <c r="N599" s="60"/>
      <c r="O599" s="60"/>
      <c r="P599" s="60"/>
    </row>
    <row r="600" spans="1:16" x14ac:dyDescent="0.35">
      <c r="A600" s="64"/>
      <c r="B600" s="99"/>
      <c r="E600" s="97"/>
      <c r="F600" s="97"/>
      <c r="G600" s="98"/>
      <c r="H600" s="97"/>
      <c r="I600" s="59"/>
      <c r="J600" s="56"/>
      <c r="K600" s="42"/>
      <c r="L600" s="60"/>
      <c r="M600" s="60"/>
      <c r="N600" s="56"/>
      <c r="O600" s="60"/>
      <c r="P600" s="78"/>
    </row>
    <row r="601" spans="1:16" x14ac:dyDescent="0.35">
      <c r="A601" s="62"/>
      <c r="B601" s="97"/>
      <c r="C601" s="97" t="s">
        <v>249</v>
      </c>
      <c r="D601" s="57" t="s">
        <v>296</v>
      </c>
      <c r="E601" s="97"/>
      <c r="F601" s="97"/>
      <c r="G601" s="61">
        <f>SUM(G610)</f>
        <v>1</v>
      </c>
      <c r="H601" s="62" t="s">
        <v>249</v>
      </c>
      <c r="I601" s="59"/>
      <c r="J601" s="56"/>
      <c r="K601" s="125">
        <v>0</v>
      </c>
      <c r="L601" s="56" t="s">
        <v>251</v>
      </c>
      <c r="M601" s="61">
        <f>IF(ISERROR(G601*K601)=TRUE,0,G601*K601)</f>
        <v>0</v>
      </c>
    </row>
    <row r="602" spans="1:16" ht="37.15" customHeight="1" x14ac:dyDescent="0.35">
      <c r="A602" s="62"/>
      <c r="B602" s="97"/>
      <c r="C602" s="13"/>
      <c r="D602" s="13" t="s">
        <v>297</v>
      </c>
      <c r="E602" s="13"/>
      <c r="F602" s="13"/>
      <c r="G602" s="13"/>
      <c r="H602" s="13"/>
      <c r="I602" s="13"/>
      <c r="J602" s="13"/>
      <c r="K602" s="52"/>
      <c r="L602" s="60"/>
      <c r="M602" s="60"/>
      <c r="N602" s="60"/>
      <c r="O602" s="60"/>
      <c r="P602" s="60"/>
    </row>
    <row r="603" spans="1:16" ht="15.5" x14ac:dyDescent="0.35">
      <c r="A603" s="64"/>
      <c r="B603" s="99"/>
      <c r="C603" s="103" t="s">
        <v>193</v>
      </c>
      <c r="D603" s="34"/>
      <c r="E603" s="34"/>
      <c r="F603" s="34"/>
      <c r="G603" s="35"/>
      <c r="I603" s="36"/>
      <c r="J603" s="39"/>
      <c r="K603" s="37"/>
      <c r="L603" s="33"/>
      <c r="M603" s="33"/>
      <c r="N603" s="29"/>
      <c r="O603" s="29"/>
      <c r="P603" s="51"/>
    </row>
    <row r="604" spans="1:16" ht="15.5" x14ac:dyDescent="0.35">
      <c r="A604" s="64"/>
      <c r="B604" s="99"/>
      <c r="C604" s="133"/>
      <c r="D604" s="134"/>
      <c r="E604" s="134"/>
      <c r="F604" s="134"/>
      <c r="G604" s="135"/>
      <c r="I604" s="36"/>
      <c r="J604" s="39"/>
      <c r="K604" s="37"/>
      <c r="L604" s="33"/>
      <c r="M604" s="33"/>
      <c r="N604" s="29"/>
      <c r="O604" s="29"/>
      <c r="P604" s="51"/>
    </row>
    <row r="605" spans="1:16" ht="15.5" x14ac:dyDescent="0.35">
      <c r="A605" s="136" t="s">
        <v>1587</v>
      </c>
      <c r="B605" s="136"/>
      <c r="C605" s="136"/>
      <c r="D605" s="136"/>
      <c r="E605" s="136"/>
      <c r="F605" s="136"/>
      <c r="G605" s="136"/>
      <c r="H605" s="136"/>
      <c r="I605" s="136"/>
      <c r="J605" s="136"/>
      <c r="K605" s="136"/>
      <c r="L605" s="136"/>
      <c r="M605" s="136"/>
      <c r="N605" s="29"/>
      <c r="O605" s="29"/>
      <c r="P605" s="51"/>
    </row>
    <row r="606" spans="1:16" ht="15.5" x14ac:dyDescent="0.35">
      <c r="A606" s="137"/>
      <c r="B606" s="137"/>
      <c r="C606" s="137"/>
      <c r="D606" s="137"/>
      <c r="E606" s="137"/>
      <c r="F606" s="137"/>
      <c r="G606" s="137"/>
      <c r="H606" s="137"/>
      <c r="I606" s="137"/>
      <c r="J606" s="137"/>
      <c r="K606" s="137"/>
      <c r="L606" s="137"/>
      <c r="M606" s="137"/>
      <c r="N606" s="29"/>
      <c r="O606" s="29"/>
      <c r="P606" s="51"/>
    </row>
    <row r="607" spans="1:16" x14ac:dyDescent="0.35">
      <c r="A607" s="62"/>
      <c r="B607" s="97"/>
      <c r="C607" s="97" t="s">
        <v>249</v>
      </c>
      <c r="D607" s="23" t="s">
        <v>1588</v>
      </c>
      <c r="E607" s="97"/>
      <c r="F607" s="97"/>
      <c r="G607" s="48">
        <f>SUM(G610:G611)</f>
        <v>1</v>
      </c>
      <c r="H607" s="46" t="s">
        <v>249</v>
      </c>
      <c r="I607" s="49"/>
      <c r="J607" s="32"/>
      <c r="K607" s="125">
        <v>0</v>
      </c>
      <c r="L607" s="32" t="s">
        <v>251</v>
      </c>
      <c r="M607" s="61">
        <f>IF(ISERROR(G607*K607)=TRUE,0,G607*K607)</f>
        <v>0</v>
      </c>
    </row>
    <row r="608" spans="1:16" ht="21" x14ac:dyDescent="0.35">
      <c r="A608" s="64"/>
      <c r="B608" s="97"/>
      <c r="C608" s="13"/>
      <c r="D608" s="13" t="s">
        <v>1590</v>
      </c>
      <c r="E608" s="13"/>
      <c r="F608" s="13"/>
      <c r="G608" s="13"/>
      <c r="H608" s="13"/>
      <c r="I608" s="13"/>
      <c r="J608" s="13"/>
      <c r="K608" s="52"/>
      <c r="L608" s="33"/>
      <c r="M608" s="33"/>
      <c r="N608" s="29"/>
      <c r="O608" s="29"/>
      <c r="P608" s="51"/>
    </row>
    <row r="609" spans="1:16" ht="15.5" x14ac:dyDescent="0.35">
      <c r="A609" s="137"/>
      <c r="B609" s="137"/>
      <c r="C609" s="137"/>
      <c r="D609" s="137"/>
      <c r="E609" s="137"/>
      <c r="F609" s="137"/>
      <c r="G609" s="137"/>
      <c r="H609" s="137"/>
      <c r="I609" s="137"/>
      <c r="J609" s="137"/>
      <c r="K609" s="137"/>
      <c r="L609" s="137"/>
      <c r="M609" s="137"/>
      <c r="N609" s="29"/>
      <c r="O609" s="29"/>
      <c r="P609" s="51"/>
    </row>
    <row r="610" spans="1:16" ht="15" customHeight="1" x14ac:dyDescent="0.35">
      <c r="A610" s="128" t="s">
        <v>298</v>
      </c>
      <c r="B610" s="128"/>
      <c r="C610" s="100">
        <v>1</v>
      </c>
      <c r="D610" s="31"/>
      <c r="E610" s="31"/>
      <c r="F610" s="31"/>
      <c r="G610" s="98">
        <f>+C610</f>
        <v>1</v>
      </c>
      <c r="I610" s="36"/>
      <c r="J610" s="39"/>
      <c r="K610" s="37"/>
      <c r="L610" s="33"/>
      <c r="M610" s="33"/>
      <c r="N610" s="29"/>
      <c r="O610" s="29"/>
      <c r="P610" s="51"/>
    </row>
    <row r="611" spans="1:16" ht="1.1499999999999999" customHeight="1" x14ac:dyDescent="0.35">
      <c r="A611" s="110"/>
      <c r="B611" s="110"/>
      <c r="C611" s="111"/>
      <c r="D611" s="84"/>
      <c r="E611" s="84"/>
      <c r="F611" s="84"/>
      <c r="G611" s="112"/>
      <c r="H611" s="85"/>
      <c r="I611" s="86"/>
      <c r="J611" s="87"/>
      <c r="K611" s="88"/>
      <c r="L611" s="89"/>
      <c r="M611" s="89"/>
      <c r="N611" s="29"/>
      <c r="O611" s="29"/>
      <c r="P611" s="51"/>
    </row>
    <row r="612" spans="1:16" ht="15.5" x14ac:dyDescent="0.35">
      <c r="A612" s="108"/>
      <c r="B612" s="108"/>
      <c r="C612" s="100"/>
      <c r="D612" s="31"/>
      <c r="E612" s="31"/>
      <c r="F612" s="31"/>
      <c r="G612" s="98"/>
      <c r="I612" s="36"/>
      <c r="J612" s="15" t="s">
        <v>299</v>
      </c>
      <c r="K612" s="95">
        <v>1</v>
      </c>
      <c r="L612" s="9">
        <f>M601+M595+M589+M583+M578+M570+M431+M423+M416+M285+M266+M259+M557+M607</f>
        <v>0</v>
      </c>
      <c r="M612" s="9">
        <f>ROUND(L612*K612,2)</f>
        <v>0</v>
      </c>
      <c r="N612" s="29"/>
      <c r="O612" s="29"/>
      <c r="P612" s="51"/>
    </row>
    <row r="613" spans="1:16" ht="0.4" customHeight="1" x14ac:dyDescent="0.35">
      <c r="A613" s="27"/>
      <c r="B613" s="27"/>
      <c r="C613" s="27"/>
      <c r="D613" s="28"/>
      <c r="E613" s="27"/>
      <c r="F613" s="27"/>
      <c r="G613" s="27"/>
      <c r="H613" s="27"/>
      <c r="I613" s="27"/>
      <c r="J613" s="27"/>
      <c r="K613" s="27"/>
      <c r="L613" s="27"/>
      <c r="M613" s="27"/>
    </row>
    <row r="614" spans="1:16" x14ac:dyDescent="0.35">
      <c r="A614" s="6" t="s">
        <v>300</v>
      </c>
      <c r="B614" s="6" t="s">
        <v>16</v>
      </c>
      <c r="C614" s="6" t="s">
        <v>0</v>
      </c>
      <c r="D614" s="22" t="s">
        <v>1589</v>
      </c>
      <c r="E614" s="7"/>
      <c r="F614" s="7"/>
      <c r="G614" s="7"/>
      <c r="H614" s="7"/>
      <c r="I614" s="7"/>
      <c r="J614" s="7"/>
      <c r="K614" s="8">
        <f>K679</f>
        <v>1</v>
      </c>
      <c r="L614" s="9">
        <f>L679</f>
        <v>0</v>
      </c>
      <c r="M614" s="9">
        <f>M679</f>
        <v>0</v>
      </c>
    </row>
    <row r="615" spans="1:16" x14ac:dyDescent="0.35">
      <c r="A615" s="10"/>
      <c r="B615" s="10"/>
      <c r="C615" s="10"/>
      <c r="D615" s="13"/>
      <c r="E615" s="10"/>
      <c r="F615" s="10"/>
      <c r="G615" s="10"/>
      <c r="H615" s="10"/>
      <c r="I615" s="10"/>
      <c r="J615" s="10"/>
      <c r="K615" s="10"/>
      <c r="L615" s="10"/>
      <c r="M615" s="10"/>
    </row>
    <row r="616" spans="1:16" x14ac:dyDescent="0.35">
      <c r="A616" s="11" t="s">
        <v>301</v>
      </c>
      <c r="B616" s="11" t="s">
        <v>19</v>
      </c>
      <c r="C616" s="11" t="s">
        <v>20</v>
      </c>
      <c r="D616" s="23" t="s">
        <v>302</v>
      </c>
      <c r="E616" s="10"/>
      <c r="F616" s="10"/>
      <c r="G616" s="10"/>
      <c r="H616" s="10"/>
      <c r="I616" s="10"/>
      <c r="J616" s="10"/>
      <c r="K616" s="12">
        <f>K623</f>
        <v>527.22</v>
      </c>
      <c r="L616" s="12">
        <f>L623</f>
        <v>0</v>
      </c>
      <c r="M616" s="12">
        <f>M623</f>
        <v>0</v>
      </c>
    </row>
    <row r="617" spans="1:16" ht="94.5" x14ac:dyDescent="0.35">
      <c r="A617" s="10"/>
      <c r="B617" s="10"/>
      <c r="C617" s="10"/>
      <c r="D617" s="13" t="s">
        <v>303</v>
      </c>
      <c r="E617" s="10"/>
      <c r="F617" s="10"/>
      <c r="G617" s="10"/>
      <c r="H617" s="10"/>
      <c r="I617" s="10"/>
      <c r="J617" s="10"/>
      <c r="K617" s="10"/>
      <c r="L617" s="10"/>
      <c r="M617" s="10"/>
    </row>
    <row r="618" spans="1:16" x14ac:dyDescent="0.35">
      <c r="A618" s="10"/>
      <c r="B618" s="10"/>
      <c r="C618" s="10"/>
      <c r="D618" s="13"/>
      <c r="E618" s="11" t="s">
        <v>33</v>
      </c>
      <c r="F618" s="10">
        <v>12</v>
      </c>
      <c r="G618" s="14">
        <v>0</v>
      </c>
      <c r="H618" s="14">
        <v>2.25</v>
      </c>
      <c r="I618" s="14">
        <v>2.89</v>
      </c>
      <c r="J618" s="12">
        <f>F618*(G618+ (G618= 0))*(H618+ (H618= 0))*(I618+ (I618= 0))</f>
        <v>78.03</v>
      </c>
      <c r="K618" s="10"/>
      <c r="L618" s="10"/>
      <c r="M618" s="10"/>
    </row>
    <row r="619" spans="1:16" x14ac:dyDescent="0.35">
      <c r="A619" s="10"/>
      <c r="B619" s="10"/>
      <c r="C619" s="10"/>
      <c r="D619" s="13"/>
      <c r="E619" s="11" t="s">
        <v>24</v>
      </c>
      <c r="F619" s="10">
        <v>11</v>
      </c>
      <c r="G619" s="14">
        <v>0</v>
      </c>
      <c r="H619" s="14">
        <v>3.5</v>
      </c>
      <c r="I619" s="14">
        <v>5.07</v>
      </c>
      <c r="J619" s="12">
        <f>F619*(G619+ (G619= 0))*(H619+ (H619= 0))*(I619+ (I619= 0))</f>
        <v>195.19500000000002</v>
      </c>
      <c r="K619" s="10"/>
      <c r="L619" s="10"/>
      <c r="M619" s="10"/>
    </row>
    <row r="620" spans="1:16" x14ac:dyDescent="0.35">
      <c r="A620" s="10"/>
      <c r="B620" s="10"/>
      <c r="C620" s="10"/>
      <c r="D620" s="13"/>
      <c r="E620" s="11" t="s">
        <v>26</v>
      </c>
      <c r="F620" s="10">
        <v>13</v>
      </c>
      <c r="G620" s="14">
        <v>0</v>
      </c>
      <c r="H620" s="14">
        <v>2</v>
      </c>
      <c r="I620" s="14">
        <v>2.87</v>
      </c>
      <c r="J620" s="12">
        <f>F620*(G620+ (G620= 0))*(H620+ (H620= 0))*(I620+ (I620= 0))</f>
        <v>74.62</v>
      </c>
      <c r="K620" s="10"/>
      <c r="L620" s="10"/>
      <c r="M620" s="10"/>
    </row>
    <row r="621" spans="1:16" x14ac:dyDescent="0.35">
      <c r="A621" s="10"/>
      <c r="B621" s="10"/>
      <c r="C621" s="10"/>
      <c r="D621" s="13"/>
      <c r="E621" s="11" t="s">
        <v>27</v>
      </c>
      <c r="F621" s="10">
        <v>12</v>
      </c>
      <c r="G621" s="14">
        <v>0</v>
      </c>
      <c r="H621" s="14">
        <v>2.5</v>
      </c>
      <c r="I621" s="14">
        <v>2.87</v>
      </c>
      <c r="J621" s="12">
        <f>F621*(G621+ (G621= 0))*(H621+ (H621= 0))*(I621+ (I621= 0))</f>
        <v>86.100000000000009</v>
      </c>
      <c r="K621" s="10"/>
      <c r="L621" s="10"/>
      <c r="M621" s="10"/>
    </row>
    <row r="622" spans="1:16" x14ac:dyDescent="0.35">
      <c r="A622" s="10"/>
      <c r="B622" s="10"/>
      <c r="C622" s="10"/>
      <c r="D622" s="13"/>
      <c r="E622" s="11" t="s">
        <v>28</v>
      </c>
      <c r="F622" s="10">
        <v>13</v>
      </c>
      <c r="G622" s="14">
        <v>0</v>
      </c>
      <c r="H622" s="14">
        <v>2.5</v>
      </c>
      <c r="I622" s="14">
        <v>2.87</v>
      </c>
      <c r="J622" s="12">
        <f>F622*(G622+ (G622= 0))*(H622+ (H622= 0))*(I622+ (I622= 0))</f>
        <v>93.275000000000006</v>
      </c>
      <c r="K622" s="10"/>
      <c r="L622" s="10"/>
      <c r="M622" s="10"/>
    </row>
    <row r="623" spans="1:16" x14ac:dyDescent="0.35">
      <c r="A623" s="10"/>
      <c r="B623" s="10"/>
      <c r="C623" s="10"/>
      <c r="D623" s="13"/>
      <c r="E623" s="10"/>
      <c r="F623" s="10"/>
      <c r="G623" s="10"/>
      <c r="H623" s="10"/>
      <c r="I623" s="10"/>
      <c r="J623" s="15" t="s">
        <v>304</v>
      </c>
      <c r="K623" s="9">
        <f>SUM(J618:J622)</f>
        <v>527.22</v>
      </c>
      <c r="L623" s="14">
        <v>0</v>
      </c>
      <c r="M623" s="9">
        <f>ROUND(L623*K623,2)</f>
        <v>0</v>
      </c>
    </row>
    <row r="624" spans="1:16" ht="1.1499999999999999" customHeight="1" x14ac:dyDescent="0.35">
      <c r="A624" s="16"/>
      <c r="B624" s="16"/>
      <c r="C624" s="16"/>
      <c r="D624" s="24"/>
      <c r="E624" s="16"/>
      <c r="F624" s="16"/>
      <c r="G624" s="16"/>
      <c r="H624" s="16"/>
      <c r="I624" s="16"/>
      <c r="J624" s="16"/>
      <c r="K624" s="16"/>
      <c r="L624" s="16"/>
      <c r="M624" s="16"/>
    </row>
    <row r="625" spans="1:13" x14ac:dyDescent="0.35">
      <c r="A625" s="11" t="s">
        <v>305</v>
      </c>
      <c r="B625" s="11" t="s">
        <v>19</v>
      </c>
      <c r="C625" s="11" t="s">
        <v>20</v>
      </c>
      <c r="D625" s="23" t="s">
        <v>306</v>
      </c>
      <c r="E625" s="10"/>
      <c r="F625" s="10"/>
      <c r="G625" s="10"/>
      <c r="H625" s="10"/>
      <c r="I625" s="10"/>
      <c r="J625" s="10"/>
      <c r="K625" s="12">
        <f>K633</f>
        <v>1092.05</v>
      </c>
      <c r="L625" s="12">
        <f>L633</f>
        <v>0</v>
      </c>
      <c r="M625" s="12">
        <f>M633</f>
        <v>0</v>
      </c>
    </row>
    <row r="626" spans="1:13" ht="105.75" customHeight="1" x14ac:dyDescent="0.35">
      <c r="A626" s="10"/>
      <c r="B626" s="10"/>
      <c r="C626" s="10"/>
      <c r="D626" s="13" t="s">
        <v>307</v>
      </c>
      <c r="E626" s="10"/>
      <c r="F626" s="10"/>
      <c r="G626" s="10"/>
      <c r="H626" s="10"/>
      <c r="I626" s="10"/>
      <c r="J626" s="10"/>
      <c r="K626" s="10"/>
      <c r="L626" s="10"/>
      <c r="M626" s="10"/>
    </row>
    <row r="627" spans="1:13" x14ac:dyDescent="0.35">
      <c r="A627" s="10"/>
      <c r="B627" s="10"/>
      <c r="C627" s="10"/>
      <c r="D627" s="13"/>
      <c r="E627" s="11" t="s">
        <v>308</v>
      </c>
      <c r="F627" s="10">
        <v>1</v>
      </c>
      <c r="G627" s="14">
        <v>0</v>
      </c>
      <c r="H627" s="14">
        <v>173.03</v>
      </c>
      <c r="I627" s="14">
        <v>0</v>
      </c>
      <c r="J627" s="12">
        <f t="shared" ref="J627:J632" si="26">F627*(G627+ (G627= 0))*(H627+ (H627= 0))*(I627+ (I627= 0))</f>
        <v>173.03</v>
      </c>
      <c r="K627" s="10"/>
      <c r="L627" s="10"/>
      <c r="M627" s="10"/>
    </row>
    <row r="628" spans="1:13" x14ac:dyDescent="0.35">
      <c r="A628" s="10"/>
      <c r="B628" s="10"/>
      <c r="C628" s="10"/>
      <c r="D628" s="13"/>
      <c r="E628" s="11" t="s">
        <v>24</v>
      </c>
      <c r="F628" s="10">
        <v>1</v>
      </c>
      <c r="G628" s="14">
        <v>0</v>
      </c>
      <c r="H628" s="14">
        <v>189.95</v>
      </c>
      <c r="I628" s="14">
        <v>0</v>
      </c>
      <c r="J628" s="12">
        <f t="shared" si="26"/>
        <v>189.95</v>
      </c>
      <c r="K628" s="10"/>
      <c r="L628" s="10"/>
      <c r="M628" s="10"/>
    </row>
    <row r="629" spans="1:13" x14ac:dyDescent="0.35">
      <c r="A629" s="10"/>
      <c r="B629" s="10"/>
      <c r="C629" s="10"/>
      <c r="D629" s="13"/>
      <c r="E629" s="11" t="s">
        <v>25</v>
      </c>
      <c r="F629" s="10">
        <v>1</v>
      </c>
      <c r="G629" s="14">
        <v>0</v>
      </c>
      <c r="H629" s="14">
        <v>156.75</v>
      </c>
      <c r="I629" s="14">
        <v>0</v>
      </c>
      <c r="J629" s="12">
        <f t="shared" si="26"/>
        <v>156.75</v>
      </c>
      <c r="K629" s="10"/>
      <c r="L629" s="10"/>
      <c r="M629" s="10"/>
    </row>
    <row r="630" spans="1:13" x14ac:dyDescent="0.35">
      <c r="A630" s="10"/>
      <c r="B630" s="10"/>
      <c r="C630" s="10"/>
      <c r="D630" s="13"/>
      <c r="E630" s="11" t="s">
        <v>26</v>
      </c>
      <c r="F630" s="10">
        <v>1</v>
      </c>
      <c r="G630" s="14">
        <v>0</v>
      </c>
      <c r="H630" s="14">
        <v>153.75</v>
      </c>
      <c r="I630" s="14">
        <v>0</v>
      </c>
      <c r="J630" s="12">
        <f t="shared" si="26"/>
        <v>153.75</v>
      </c>
      <c r="K630" s="10"/>
      <c r="L630" s="10"/>
      <c r="M630" s="10"/>
    </row>
    <row r="631" spans="1:13" x14ac:dyDescent="0.35">
      <c r="A631" s="10"/>
      <c r="B631" s="10"/>
      <c r="C631" s="10"/>
      <c r="D631" s="13"/>
      <c r="E631" s="11" t="s">
        <v>27</v>
      </c>
      <c r="F631" s="10">
        <v>1</v>
      </c>
      <c r="G631" s="14">
        <v>0</v>
      </c>
      <c r="H631" s="14">
        <v>153.75</v>
      </c>
      <c r="I631" s="14">
        <v>0</v>
      </c>
      <c r="J631" s="12">
        <f t="shared" si="26"/>
        <v>153.75</v>
      </c>
      <c r="K631" s="10"/>
      <c r="L631" s="10"/>
      <c r="M631" s="10"/>
    </row>
    <row r="632" spans="1:13" x14ac:dyDescent="0.35">
      <c r="A632" s="10"/>
      <c r="B632" s="10"/>
      <c r="C632" s="10"/>
      <c r="D632" s="13"/>
      <c r="E632" s="11" t="s">
        <v>28</v>
      </c>
      <c r="F632" s="10">
        <v>1</v>
      </c>
      <c r="G632" s="14">
        <v>0</v>
      </c>
      <c r="H632" s="14">
        <v>264.82</v>
      </c>
      <c r="I632" s="14">
        <v>0</v>
      </c>
      <c r="J632" s="12">
        <f t="shared" si="26"/>
        <v>264.82</v>
      </c>
      <c r="K632" s="10"/>
      <c r="L632" s="10"/>
      <c r="M632" s="10"/>
    </row>
    <row r="633" spans="1:13" x14ac:dyDescent="0.35">
      <c r="A633" s="10"/>
      <c r="B633" s="10"/>
      <c r="C633" s="10"/>
      <c r="D633" s="13"/>
      <c r="E633" s="10"/>
      <c r="F633" s="10"/>
      <c r="G633" s="10"/>
      <c r="H633" s="10"/>
      <c r="I633" s="10"/>
      <c r="J633" s="15" t="s">
        <v>309</v>
      </c>
      <c r="K633" s="9">
        <f>SUM(J627:J632)</f>
        <v>1092.05</v>
      </c>
      <c r="L633" s="14">
        <v>0</v>
      </c>
      <c r="M633" s="9">
        <f>ROUND(L633*K633,2)</f>
        <v>0</v>
      </c>
    </row>
    <row r="634" spans="1:13" ht="1.1499999999999999" customHeight="1" x14ac:dyDescent="0.35">
      <c r="A634" s="16"/>
      <c r="B634" s="16"/>
      <c r="C634" s="16"/>
      <c r="D634" s="24"/>
      <c r="E634" s="16"/>
      <c r="F634" s="16"/>
      <c r="G634" s="16"/>
      <c r="H634" s="16"/>
      <c r="I634" s="16"/>
      <c r="J634" s="16"/>
      <c r="K634" s="16"/>
      <c r="L634" s="16"/>
      <c r="M634" s="16"/>
    </row>
    <row r="635" spans="1:13" x14ac:dyDescent="0.35">
      <c r="A635" s="11" t="s">
        <v>310</v>
      </c>
      <c r="B635" s="11" t="s">
        <v>19</v>
      </c>
      <c r="C635" s="11" t="s">
        <v>20</v>
      </c>
      <c r="D635" s="23" t="s">
        <v>311</v>
      </c>
      <c r="E635" s="10"/>
      <c r="F635" s="10"/>
      <c r="G635" s="10"/>
      <c r="H635" s="10"/>
      <c r="I635" s="10"/>
      <c r="J635" s="10"/>
      <c r="K635" s="12">
        <f>K642</f>
        <v>324.66999999999996</v>
      </c>
      <c r="L635" s="12">
        <f>L642</f>
        <v>0</v>
      </c>
      <c r="M635" s="12">
        <f>M642</f>
        <v>0</v>
      </c>
    </row>
    <row r="636" spans="1:13" ht="105" x14ac:dyDescent="0.35">
      <c r="A636" s="10"/>
      <c r="B636" s="10"/>
      <c r="C636" s="10"/>
      <c r="D636" s="13" t="s">
        <v>312</v>
      </c>
      <c r="E636" s="10"/>
      <c r="F636" s="10"/>
      <c r="G636" s="10"/>
      <c r="H636" s="10"/>
      <c r="I636" s="10"/>
      <c r="J636" s="10"/>
      <c r="K636" s="10"/>
      <c r="L636" s="10"/>
      <c r="M636" s="10"/>
    </row>
    <row r="637" spans="1:13" x14ac:dyDescent="0.35">
      <c r="A637" s="10"/>
      <c r="B637" s="10"/>
      <c r="C637" s="10"/>
      <c r="D637" s="13"/>
      <c r="E637" s="11" t="s">
        <v>308</v>
      </c>
      <c r="F637" s="10">
        <v>1</v>
      </c>
      <c r="G637" s="14">
        <v>0</v>
      </c>
      <c r="H637" s="14">
        <v>7.9</v>
      </c>
      <c r="I637" s="14">
        <v>0</v>
      </c>
      <c r="J637" s="12">
        <f>F637*(G637+ (G637= 0))*(H637+ (H637= 0))*(I637+ (I637= 0))</f>
        <v>7.9</v>
      </c>
      <c r="K637" s="10"/>
      <c r="L637" s="10"/>
      <c r="M637" s="10"/>
    </row>
    <row r="638" spans="1:13" x14ac:dyDescent="0.35">
      <c r="A638" s="10"/>
      <c r="B638" s="10"/>
      <c r="C638" s="10"/>
      <c r="D638" s="13"/>
      <c r="E638" s="11" t="s">
        <v>25</v>
      </c>
      <c r="F638" s="10">
        <v>1</v>
      </c>
      <c r="G638" s="14">
        <v>0</v>
      </c>
      <c r="H638" s="14">
        <v>34.380000000000003</v>
      </c>
      <c r="I638" s="14">
        <v>0</v>
      </c>
      <c r="J638" s="12">
        <f>F638*(G638+ (G638= 0))*(H638+ (H638= 0))*(I638+ (I638= 0))</f>
        <v>34.380000000000003</v>
      </c>
      <c r="K638" s="10"/>
      <c r="L638" s="10"/>
      <c r="M638" s="10"/>
    </row>
    <row r="639" spans="1:13" x14ac:dyDescent="0.35">
      <c r="A639" s="10"/>
      <c r="B639" s="10"/>
      <c r="C639" s="10"/>
      <c r="D639" s="13"/>
      <c r="E639" s="11" t="s">
        <v>26</v>
      </c>
      <c r="F639" s="10">
        <v>1</v>
      </c>
      <c r="G639" s="14">
        <v>0</v>
      </c>
      <c r="H639" s="14">
        <v>94.13</v>
      </c>
      <c r="I639" s="14">
        <v>0</v>
      </c>
      <c r="J639" s="12">
        <f>F639*(G639+ (G639= 0))*(H639+ (H639= 0))*(I639+ (I639= 0))</f>
        <v>94.13</v>
      </c>
      <c r="K639" s="10"/>
      <c r="L639" s="10"/>
      <c r="M639" s="10"/>
    </row>
    <row r="640" spans="1:13" x14ac:dyDescent="0.35">
      <c r="A640" s="10"/>
      <c r="B640" s="10"/>
      <c r="C640" s="10"/>
      <c r="D640" s="13"/>
      <c r="E640" s="11" t="s">
        <v>27</v>
      </c>
      <c r="F640" s="10">
        <v>1</v>
      </c>
      <c r="G640" s="14">
        <v>0</v>
      </c>
      <c r="H640" s="14">
        <v>94.13</v>
      </c>
      <c r="I640" s="14">
        <v>0</v>
      </c>
      <c r="J640" s="12">
        <f>F640*(G640+ (G640= 0))*(H640+ (H640= 0))*(I640+ (I640= 0))</f>
        <v>94.13</v>
      </c>
      <c r="K640" s="10"/>
      <c r="L640" s="10"/>
      <c r="M640" s="10"/>
    </row>
    <row r="641" spans="1:13" x14ac:dyDescent="0.35">
      <c r="A641" s="10"/>
      <c r="B641" s="10"/>
      <c r="C641" s="10"/>
      <c r="D641" s="13"/>
      <c r="E641" s="11" t="s">
        <v>28</v>
      </c>
      <c r="F641" s="10">
        <v>1</v>
      </c>
      <c r="G641" s="14">
        <v>0</v>
      </c>
      <c r="H641" s="14">
        <v>94.13</v>
      </c>
      <c r="I641" s="14">
        <v>0</v>
      </c>
      <c r="J641" s="12">
        <f>F641*(G641+ (G641= 0))*(H641+ (H641= 0))*(I641+ (I641= 0))</f>
        <v>94.13</v>
      </c>
      <c r="K641" s="10"/>
      <c r="L641" s="10"/>
      <c r="M641" s="10"/>
    </row>
    <row r="642" spans="1:13" x14ac:dyDescent="0.35">
      <c r="A642" s="10"/>
      <c r="B642" s="10"/>
      <c r="C642" s="10"/>
      <c r="D642" s="13"/>
      <c r="E642" s="10"/>
      <c r="F642" s="10"/>
      <c r="G642" s="10"/>
      <c r="H642" s="10"/>
      <c r="I642" s="10"/>
      <c r="J642" s="15" t="s">
        <v>313</v>
      </c>
      <c r="K642" s="9">
        <f>SUM(J637:J641)</f>
        <v>324.66999999999996</v>
      </c>
      <c r="L642" s="14">
        <v>0</v>
      </c>
      <c r="M642" s="9">
        <f>ROUND(L642*K642,2)</f>
        <v>0</v>
      </c>
    </row>
    <row r="643" spans="1:13" ht="1.1499999999999999" customHeight="1" x14ac:dyDescent="0.35">
      <c r="A643" s="16"/>
      <c r="B643" s="16"/>
      <c r="C643" s="16"/>
      <c r="D643" s="24"/>
      <c r="E643" s="16"/>
      <c r="F643" s="16"/>
      <c r="G643" s="16"/>
      <c r="H643" s="16"/>
      <c r="I643" s="16"/>
      <c r="J643" s="16"/>
      <c r="K643" s="16"/>
      <c r="L643" s="16"/>
      <c r="M643" s="16"/>
    </row>
    <row r="644" spans="1:13" x14ac:dyDescent="0.35">
      <c r="A644" s="11" t="s">
        <v>314</v>
      </c>
      <c r="B644" s="11" t="s">
        <v>19</v>
      </c>
      <c r="C644" s="11" t="s">
        <v>20</v>
      </c>
      <c r="D644" s="23" t="s">
        <v>315</v>
      </c>
      <c r="E644" s="10"/>
      <c r="F644" s="10"/>
      <c r="G644" s="10"/>
      <c r="H644" s="10"/>
      <c r="I644" s="10"/>
      <c r="J644" s="10"/>
      <c r="K644" s="12">
        <f>K651</f>
        <v>143.63</v>
      </c>
      <c r="L644" s="12">
        <f>L651</f>
        <v>0</v>
      </c>
      <c r="M644" s="12">
        <f>M651</f>
        <v>0</v>
      </c>
    </row>
    <row r="645" spans="1:13" ht="109.5" customHeight="1" x14ac:dyDescent="0.35">
      <c r="A645" s="10"/>
      <c r="B645" s="10"/>
      <c r="C645" s="10"/>
      <c r="D645" s="13" t="s">
        <v>316</v>
      </c>
      <c r="E645" s="10"/>
      <c r="F645" s="10"/>
      <c r="G645" s="10"/>
      <c r="H645" s="10"/>
      <c r="I645" s="10"/>
      <c r="J645" s="10"/>
      <c r="K645" s="10"/>
      <c r="L645" s="10"/>
      <c r="M645" s="10"/>
    </row>
    <row r="646" spans="1:13" x14ac:dyDescent="0.35">
      <c r="A646" s="10"/>
      <c r="B646" s="10"/>
      <c r="C646" s="10"/>
      <c r="D646" s="13"/>
      <c r="E646" s="11" t="s">
        <v>308</v>
      </c>
      <c r="F646" s="10">
        <v>1</v>
      </c>
      <c r="G646" s="14">
        <v>0</v>
      </c>
      <c r="H646" s="14">
        <v>49.22</v>
      </c>
      <c r="I646" s="14">
        <v>0</v>
      </c>
      <c r="J646" s="12">
        <f>F646*(G646+ (G646= 0))*(H646+ (H646= 0))*(I646+ (I646= 0))</f>
        <v>49.22</v>
      </c>
      <c r="K646" s="10"/>
      <c r="L646" s="10"/>
      <c r="M646" s="10"/>
    </row>
    <row r="647" spans="1:13" x14ac:dyDescent="0.35">
      <c r="A647" s="10"/>
      <c r="B647" s="10"/>
      <c r="C647" s="10"/>
      <c r="D647" s="13"/>
      <c r="E647" s="11" t="s">
        <v>26</v>
      </c>
      <c r="F647" s="10">
        <v>1</v>
      </c>
      <c r="G647" s="14">
        <v>0</v>
      </c>
      <c r="H647" s="14">
        <v>18.27</v>
      </c>
      <c r="I647" s="14">
        <v>0</v>
      </c>
      <c r="J647" s="12">
        <f>F647*(G647+ (G647= 0))*(H647+ (H647= 0))*(I647+ (I647= 0))</f>
        <v>18.27</v>
      </c>
      <c r="K647" s="10"/>
      <c r="L647" s="10"/>
      <c r="M647" s="10"/>
    </row>
    <row r="648" spans="1:13" x14ac:dyDescent="0.35">
      <c r="A648" s="10"/>
      <c r="B648" s="10"/>
      <c r="C648" s="10"/>
      <c r="D648" s="13"/>
      <c r="E648" s="11" t="s">
        <v>27</v>
      </c>
      <c r="F648" s="10">
        <v>1</v>
      </c>
      <c r="G648" s="14">
        <v>0</v>
      </c>
      <c r="H648" s="14">
        <v>18.27</v>
      </c>
      <c r="I648" s="14">
        <v>0</v>
      </c>
      <c r="J648" s="12">
        <f>F648*(G648+ (G648= 0))*(H648+ (H648= 0))*(I648+ (I648= 0))</f>
        <v>18.27</v>
      </c>
      <c r="K648" s="10"/>
      <c r="L648" s="10"/>
      <c r="M648" s="10"/>
    </row>
    <row r="649" spans="1:13" x14ac:dyDescent="0.35">
      <c r="A649" s="10"/>
      <c r="B649" s="10"/>
      <c r="C649" s="10"/>
      <c r="D649" s="13"/>
      <c r="E649" s="11" t="s">
        <v>28</v>
      </c>
      <c r="F649" s="10">
        <v>1</v>
      </c>
      <c r="G649" s="14">
        <v>0</v>
      </c>
      <c r="H649" s="14">
        <v>18.27</v>
      </c>
      <c r="I649" s="14">
        <v>0</v>
      </c>
      <c r="J649" s="12">
        <f>F649*(G649+ (G649= 0))*(H649+ (H649= 0))*(I649+ (I649= 0))</f>
        <v>18.27</v>
      </c>
      <c r="K649" s="10"/>
      <c r="L649" s="10"/>
      <c r="M649" s="10"/>
    </row>
    <row r="650" spans="1:13" x14ac:dyDescent="0.35">
      <c r="A650" s="10"/>
      <c r="B650" s="10"/>
      <c r="C650" s="10"/>
      <c r="D650" s="13"/>
      <c r="E650" s="11" t="s">
        <v>317</v>
      </c>
      <c r="F650" s="10">
        <v>4</v>
      </c>
      <c r="G650" s="14">
        <v>3.3</v>
      </c>
      <c r="H650" s="14">
        <v>0</v>
      </c>
      <c r="I650" s="14">
        <v>3</v>
      </c>
      <c r="J650" s="12">
        <f>F650*(G650+ (G650= 0))*(H650+ (H650= 0))*(I650+ (I650= 0))</f>
        <v>39.599999999999994</v>
      </c>
      <c r="K650" s="10"/>
      <c r="L650" s="10"/>
      <c r="M650" s="10"/>
    </row>
    <row r="651" spans="1:13" x14ac:dyDescent="0.35">
      <c r="A651" s="10"/>
      <c r="B651" s="10"/>
      <c r="C651" s="10"/>
      <c r="D651" s="13"/>
      <c r="E651" s="10"/>
      <c r="F651" s="10"/>
      <c r="G651" s="10"/>
      <c r="H651" s="10"/>
      <c r="I651" s="10"/>
      <c r="J651" s="15" t="s">
        <v>318</v>
      </c>
      <c r="K651" s="9">
        <f>SUM(J646:J650)</f>
        <v>143.63</v>
      </c>
      <c r="L651" s="14">
        <v>0</v>
      </c>
      <c r="M651" s="9">
        <f>ROUND(L651*K651,2)</f>
        <v>0</v>
      </c>
    </row>
    <row r="652" spans="1:13" ht="1.1499999999999999" customHeight="1" x14ac:dyDescent="0.35">
      <c r="A652" s="16"/>
      <c r="B652" s="16"/>
      <c r="C652" s="16"/>
      <c r="D652" s="24"/>
      <c r="E652" s="16"/>
      <c r="F652" s="16"/>
      <c r="G652" s="16"/>
      <c r="H652" s="16"/>
      <c r="I652" s="16"/>
      <c r="J652" s="16"/>
      <c r="K652" s="16"/>
      <c r="L652" s="16"/>
      <c r="M652" s="16"/>
    </row>
    <row r="653" spans="1:13" x14ac:dyDescent="0.35">
      <c r="A653" s="11" t="s">
        <v>319</v>
      </c>
      <c r="B653" s="11" t="s">
        <v>19</v>
      </c>
      <c r="C653" s="11" t="s">
        <v>20</v>
      </c>
      <c r="D653" s="23" t="s">
        <v>320</v>
      </c>
      <c r="E653" s="10"/>
      <c r="F653" s="10"/>
      <c r="G653" s="10"/>
      <c r="H653" s="10"/>
      <c r="I653" s="10"/>
      <c r="J653" s="10"/>
      <c r="K653" s="12">
        <f>K656</f>
        <v>10.4</v>
      </c>
      <c r="L653" s="12">
        <f>L656</f>
        <v>0</v>
      </c>
      <c r="M653" s="12">
        <f>M656</f>
        <v>0</v>
      </c>
    </row>
    <row r="654" spans="1:13" ht="73.5" x14ac:dyDescent="0.35">
      <c r="A654" s="10"/>
      <c r="B654" s="10"/>
      <c r="C654" s="10"/>
      <c r="D654" s="13" t="s">
        <v>321</v>
      </c>
      <c r="E654" s="10"/>
      <c r="F654" s="10"/>
      <c r="G654" s="10"/>
      <c r="H654" s="10"/>
      <c r="I654" s="10"/>
      <c r="J654" s="10"/>
      <c r="K654" s="10"/>
      <c r="L654" s="10"/>
      <c r="M654" s="10"/>
    </row>
    <row r="655" spans="1:13" x14ac:dyDescent="0.35">
      <c r="A655" s="10"/>
      <c r="B655" s="10"/>
      <c r="C655" s="10"/>
      <c r="D655" s="13"/>
      <c r="E655" s="11" t="s">
        <v>317</v>
      </c>
      <c r="F655" s="10">
        <v>4</v>
      </c>
      <c r="G655" s="14">
        <v>1</v>
      </c>
      <c r="H655" s="14">
        <v>0</v>
      </c>
      <c r="I655" s="14">
        <v>2.6</v>
      </c>
      <c r="J655" s="12">
        <f t="shared" ref="J655" si="27">F655*(G655+ (G655= 0))*(H655+ (H655= 0))*(I655+ (I655= 0))</f>
        <v>10.4</v>
      </c>
      <c r="K655" s="10"/>
      <c r="L655" s="10"/>
      <c r="M655" s="10"/>
    </row>
    <row r="656" spans="1:13" x14ac:dyDescent="0.35">
      <c r="A656" s="113"/>
      <c r="B656" s="113"/>
      <c r="C656" s="113"/>
      <c r="D656" s="114"/>
      <c r="E656" s="113"/>
      <c r="F656" s="113"/>
      <c r="G656" s="113"/>
      <c r="H656" s="113"/>
      <c r="I656" s="113"/>
      <c r="J656" s="115" t="s">
        <v>322</v>
      </c>
      <c r="K656" s="116">
        <f>SUM(J655:J655)</f>
        <v>10.4</v>
      </c>
      <c r="L656" s="117">
        <v>0</v>
      </c>
      <c r="M656" s="116">
        <f>ROUND(L656*K656,2)</f>
        <v>0</v>
      </c>
    </row>
    <row r="657" spans="1:13" x14ac:dyDescent="0.35">
      <c r="A657" s="11" t="s">
        <v>1591</v>
      </c>
      <c r="B657" s="11" t="s">
        <v>19</v>
      </c>
      <c r="C657" s="11" t="s">
        <v>20</v>
      </c>
      <c r="D657" s="23" t="s">
        <v>323</v>
      </c>
      <c r="E657" s="10"/>
      <c r="F657" s="10"/>
      <c r="G657" s="10"/>
      <c r="H657" s="10"/>
      <c r="I657" s="10"/>
      <c r="J657" s="10"/>
      <c r="K657" s="12">
        <f>K666</f>
        <v>50.289999999999992</v>
      </c>
      <c r="L657" s="12">
        <f>L666</f>
        <v>0</v>
      </c>
      <c r="M657" s="12">
        <f>M666</f>
        <v>0</v>
      </c>
    </row>
    <row r="658" spans="1:13" ht="73.5" x14ac:dyDescent="0.35">
      <c r="A658" s="10"/>
      <c r="B658" s="10"/>
      <c r="C658" s="10"/>
      <c r="D658" s="13" t="s">
        <v>321</v>
      </c>
      <c r="E658" s="10"/>
      <c r="F658" s="10"/>
      <c r="G658" s="10"/>
      <c r="H658" s="10"/>
      <c r="I658" s="10"/>
      <c r="J658" s="10"/>
      <c r="K658" s="10"/>
      <c r="L658" s="10"/>
      <c r="M658" s="10"/>
    </row>
    <row r="659" spans="1:13" x14ac:dyDescent="0.35">
      <c r="A659" s="10"/>
      <c r="B659" s="10"/>
      <c r="C659" s="10"/>
      <c r="D659" s="13"/>
      <c r="E659" s="11" t="s">
        <v>308</v>
      </c>
      <c r="F659" s="10">
        <v>1</v>
      </c>
      <c r="G659" s="14">
        <v>0.8</v>
      </c>
      <c r="H659" s="14">
        <v>0</v>
      </c>
      <c r="I659" s="14">
        <v>2.6</v>
      </c>
      <c r="J659" s="12">
        <f t="shared" ref="J659:J665" si="28">F659*(G659+ (G659= 0))*(H659+ (H659= 0))*(I659+ (I659= 0))</f>
        <v>2.08</v>
      </c>
      <c r="K659" s="10"/>
      <c r="L659" s="10"/>
      <c r="M659" s="10"/>
    </row>
    <row r="660" spans="1:13" x14ac:dyDescent="0.35">
      <c r="A660" s="10"/>
      <c r="B660" s="10"/>
      <c r="C660" s="10"/>
      <c r="D660" s="13"/>
      <c r="E660" s="11" t="s">
        <v>26</v>
      </c>
      <c r="F660" s="10">
        <v>1</v>
      </c>
      <c r="G660" s="14">
        <v>0.8</v>
      </c>
      <c r="H660" s="14">
        <v>0</v>
      </c>
      <c r="I660" s="14">
        <v>2.5</v>
      </c>
      <c r="J660" s="12">
        <f t="shared" si="28"/>
        <v>2</v>
      </c>
      <c r="K660" s="10"/>
      <c r="L660" s="10"/>
      <c r="M660" s="10"/>
    </row>
    <row r="661" spans="1:13" x14ac:dyDescent="0.35">
      <c r="A661" s="10"/>
      <c r="B661" s="10"/>
      <c r="C661" s="10"/>
      <c r="D661" s="13"/>
      <c r="E661" s="11" t="s">
        <v>26</v>
      </c>
      <c r="F661" s="10">
        <v>1</v>
      </c>
      <c r="G661" s="14">
        <v>1.1000000000000001</v>
      </c>
      <c r="H661" s="14">
        <v>0</v>
      </c>
      <c r="I661" s="14">
        <v>3.2</v>
      </c>
      <c r="J661" s="12">
        <f t="shared" si="28"/>
        <v>3.5200000000000005</v>
      </c>
      <c r="K661" s="10"/>
      <c r="L661" s="10"/>
      <c r="M661" s="10"/>
    </row>
    <row r="662" spans="1:13" x14ac:dyDescent="0.35">
      <c r="A662" s="10"/>
      <c r="B662" s="10"/>
      <c r="C662" s="10"/>
      <c r="D662" s="13"/>
      <c r="E662" s="11" t="s">
        <v>26</v>
      </c>
      <c r="F662" s="10">
        <v>1</v>
      </c>
      <c r="G662" s="14">
        <f>1+0.8</f>
        <v>1.8</v>
      </c>
      <c r="H662" s="14">
        <v>0</v>
      </c>
      <c r="I662" s="14">
        <v>5.8</v>
      </c>
      <c r="J662" s="12">
        <f t="shared" si="28"/>
        <v>10.44</v>
      </c>
      <c r="K662" s="10"/>
      <c r="L662" s="10"/>
      <c r="M662" s="10"/>
    </row>
    <row r="663" spans="1:13" x14ac:dyDescent="0.35">
      <c r="A663" s="10"/>
      <c r="B663" s="10"/>
      <c r="C663" s="10"/>
      <c r="D663" s="13"/>
      <c r="E663" s="11" t="s">
        <v>25</v>
      </c>
      <c r="F663" s="10">
        <v>1</v>
      </c>
      <c r="G663" s="14">
        <f>1.7+1.15</f>
        <v>2.8499999999999996</v>
      </c>
      <c r="H663" s="14">
        <v>0</v>
      </c>
      <c r="I663" s="14">
        <v>3</v>
      </c>
      <c r="J663" s="12">
        <f t="shared" si="28"/>
        <v>8.5499999999999989</v>
      </c>
      <c r="K663" s="10"/>
      <c r="L663" s="10"/>
      <c r="M663" s="10"/>
    </row>
    <row r="664" spans="1:13" x14ac:dyDescent="0.35">
      <c r="A664" s="10"/>
      <c r="B664" s="10"/>
      <c r="C664" s="10"/>
      <c r="D664" s="13"/>
      <c r="E664" s="11" t="s">
        <v>324</v>
      </c>
      <c r="F664" s="10">
        <v>2</v>
      </c>
      <c r="G664" s="14">
        <f>1.3+1</f>
        <v>2.2999999999999998</v>
      </c>
      <c r="H664" s="14">
        <v>0</v>
      </c>
      <c r="I664" s="14">
        <v>3</v>
      </c>
      <c r="J664" s="12">
        <f t="shared" si="28"/>
        <v>13.799999999999999</v>
      </c>
      <c r="K664" s="10"/>
      <c r="L664" s="10"/>
      <c r="M664" s="10"/>
    </row>
    <row r="665" spans="1:13" x14ac:dyDescent="0.35">
      <c r="A665" s="10"/>
      <c r="B665" s="10"/>
      <c r="C665" s="10"/>
      <c r="D665" s="13"/>
      <c r="E665" s="11" t="s">
        <v>28</v>
      </c>
      <c r="F665" s="10">
        <v>1</v>
      </c>
      <c r="G665" s="14">
        <f>1.3+1+1</f>
        <v>3.3</v>
      </c>
      <c r="H665" s="14">
        <v>0</v>
      </c>
      <c r="I665" s="14">
        <v>3</v>
      </c>
      <c r="J665" s="12">
        <f t="shared" si="28"/>
        <v>9.8999999999999986</v>
      </c>
      <c r="K665" s="10"/>
      <c r="L665" s="10"/>
      <c r="M665" s="10"/>
    </row>
    <row r="666" spans="1:13" x14ac:dyDescent="0.35">
      <c r="A666" s="113"/>
      <c r="B666" s="113"/>
      <c r="C666" s="113"/>
      <c r="D666" s="114"/>
      <c r="E666" s="113"/>
      <c r="F666" s="113"/>
      <c r="G666" s="113"/>
      <c r="H666" s="113"/>
      <c r="I666" s="113"/>
      <c r="J666" s="115" t="s">
        <v>1591</v>
      </c>
      <c r="K666" s="116">
        <f>SUM(J659:J665)</f>
        <v>50.289999999999992</v>
      </c>
      <c r="L666" s="117">
        <v>0</v>
      </c>
      <c r="M666" s="116">
        <f>ROUND(L666*K666,2)</f>
        <v>0</v>
      </c>
    </row>
    <row r="667" spans="1:13" x14ac:dyDescent="0.35">
      <c r="A667" s="11" t="s">
        <v>1592</v>
      </c>
      <c r="B667" s="11" t="s">
        <v>19</v>
      </c>
      <c r="C667" s="11" t="s">
        <v>4</v>
      </c>
      <c r="D667" s="23" t="s">
        <v>325</v>
      </c>
      <c r="E667" s="10"/>
      <c r="F667" s="10"/>
      <c r="G667" s="10"/>
      <c r="H667" s="10"/>
      <c r="I667" s="10"/>
      <c r="J667" s="10"/>
      <c r="K667" s="12">
        <f>K674</f>
        <v>20</v>
      </c>
      <c r="L667" s="12">
        <f>L674</f>
        <v>0</v>
      </c>
      <c r="M667" s="12">
        <f>M674</f>
        <v>0</v>
      </c>
    </row>
    <row r="668" spans="1:13" ht="21" x14ac:dyDescent="0.35">
      <c r="A668" s="10"/>
      <c r="B668" s="10"/>
      <c r="C668" s="10"/>
      <c r="D668" s="13" t="s">
        <v>326</v>
      </c>
      <c r="E668" s="10"/>
      <c r="F668" s="10"/>
      <c r="G668" s="10"/>
      <c r="H668" s="10"/>
      <c r="I668" s="10"/>
      <c r="J668" s="10"/>
      <c r="K668" s="10"/>
      <c r="L668" s="10"/>
      <c r="M668" s="10"/>
    </row>
    <row r="669" spans="1:13" x14ac:dyDescent="0.35">
      <c r="A669" s="10"/>
      <c r="B669" s="10"/>
      <c r="C669" s="10"/>
      <c r="D669" s="13"/>
      <c r="E669" s="11" t="s">
        <v>308</v>
      </c>
      <c r="F669" s="10">
        <v>2</v>
      </c>
      <c r="G669" s="14">
        <v>0</v>
      </c>
      <c r="H669" s="14">
        <v>0</v>
      </c>
      <c r="I669" s="14">
        <v>0</v>
      </c>
      <c r="J669" s="12">
        <f>F669*(G669+ (G669= 0))*(H669+ (H669= 0))*(I669+ (I669= 0))</f>
        <v>2</v>
      </c>
      <c r="K669" s="10"/>
      <c r="L669" s="10"/>
      <c r="M669" s="10"/>
    </row>
    <row r="670" spans="1:13" x14ac:dyDescent="0.35">
      <c r="A670" s="10"/>
      <c r="B670" s="10"/>
      <c r="C670" s="10"/>
      <c r="D670" s="13"/>
      <c r="E670" s="11" t="s">
        <v>26</v>
      </c>
      <c r="F670" s="10">
        <v>2</v>
      </c>
      <c r="G670" s="14">
        <v>0</v>
      </c>
      <c r="H670" s="14">
        <v>0</v>
      </c>
      <c r="I670" s="14">
        <v>0</v>
      </c>
      <c r="J670" s="12">
        <f>F670*(G670+ (G670= 0))*(H670+ (H670= 0))*(I670+ (I670= 0))</f>
        <v>2</v>
      </c>
      <c r="K670" s="10"/>
      <c r="L670" s="10"/>
      <c r="M670" s="10"/>
    </row>
    <row r="671" spans="1:13" x14ac:dyDescent="0.35">
      <c r="A671" s="10"/>
      <c r="B671" s="10"/>
      <c r="C671" s="10"/>
      <c r="D671" s="13"/>
      <c r="E671" s="11" t="s">
        <v>25</v>
      </c>
      <c r="F671" s="10">
        <v>4</v>
      </c>
      <c r="G671" s="14">
        <v>0</v>
      </c>
      <c r="H671" s="14">
        <v>0</v>
      </c>
      <c r="I671" s="14">
        <v>0</v>
      </c>
      <c r="J671" s="12">
        <f>F671*(G671+ (G671= 0))*(H671+ (H671= 0))*(I671+ (I671= 0))</f>
        <v>4</v>
      </c>
      <c r="K671" s="10"/>
      <c r="L671" s="10"/>
      <c r="M671" s="10"/>
    </row>
    <row r="672" spans="1:13" x14ac:dyDescent="0.35">
      <c r="A672" s="10"/>
      <c r="B672" s="10"/>
      <c r="C672" s="10"/>
      <c r="D672" s="13"/>
      <c r="E672" s="11" t="s">
        <v>324</v>
      </c>
      <c r="F672" s="10">
        <v>8</v>
      </c>
      <c r="G672" s="14">
        <v>0</v>
      </c>
      <c r="H672" s="14">
        <v>0</v>
      </c>
      <c r="I672" s="14">
        <v>0</v>
      </c>
      <c r="J672" s="12">
        <f>F672*(G672+ (G672= 0))*(H672+ (H672= 0))*(I672+ (I672= 0))</f>
        <v>8</v>
      </c>
      <c r="K672" s="10"/>
      <c r="L672" s="10"/>
      <c r="M672" s="10"/>
    </row>
    <row r="673" spans="1:13" x14ac:dyDescent="0.35">
      <c r="A673" s="10"/>
      <c r="B673" s="10"/>
      <c r="C673" s="10"/>
      <c r="D673" s="13"/>
      <c r="E673" s="11" t="s">
        <v>28</v>
      </c>
      <c r="F673" s="10">
        <v>4</v>
      </c>
      <c r="G673" s="14">
        <v>0</v>
      </c>
      <c r="H673" s="14">
        <v>0</v>
      </c>
      <c r="I673" s="14">
        <v>0</v>
      </c>
      <c r="J673" s="12">
        <f>F673*(G673+ (G673= 0))*(H673+ (H673= 0))*(I673+ (I673= 0))</f>
        <v>4</v>
      </c>
      <c r="K673" s="10"/>
      <c r="L673" s="10"/>
      <c r="M673" s="10"/>
    </row>
    <row r="674" spans="1:13" x14ac:dyDescent="0.35">
      <c r="A674" s="10"/>
      <c r="B674" s="10"/>
      <c r="C674" s="10"/>
      <c r="D674" s="13"/>
      <c r="E674" s="10"/>
      <c r="F674" s="10"/>
      <c r="G674" s="10"/>
      <c r="H674" s="10"/>
      <c r="I674" s="10"/>
      <c r="J674" s="15" t="s">
        <v>1595</v>
      </c>
      <c r="K674" s="9">
        <f>SUM(J669:J673)</f>
        <v>20</v>
      </c>
      <c r="L674" s="14">
        <v>0</v>
      </c>
      <c r="M674" s="9">
        <f>ROUND(L674*K674,2)</f>
        <v>0</v>
      </c>
    </row>
    <row r="675" spans="1:13" x14ac:dyDescent="0.35">
      <c r="A675" s="11" t="s">
        <v>1593</v>
      </c>
      <c r="B675" s="11" t="s">
        <v>19</v>
      </c>
      <c r="C675" s="11" t="s">
        <v>4</v>
      </c>
      <c r="D675" s="23" t="s">
        <v>1587</v>
      </c>
      <c r="E675" s="10"/>
      <c r="F675" s="10"/>
      <c r="G675" s="10"/>
      <c r="H675" s="10"/>
      <c r="I675" s="10"/>
      <c r="J675" s="10"/>
      <c r="K675" s="12">
        <f>K677</f>
        <v>1</v>
      </c>
      <c r="L675" s="12">
        <v>0</v>
      </c>
      <c r="M675" s="12">
        <f>L677</f>
        <v>0</v>
      </c>
    </row>
    <row r="676" spans="1:13" x14ac:dyDescent="0.35">
      <c r="A676" s="11"/>
      <c r="B676" s="11"/>
      <c r="C676" s="11"/>
      <c r="D676" s="13" t="s">
        <v>1594</v>
      </c>
      <c r="E676" s="10"/>
      <c r="F676" s="10"/>
      <c r="G676" s="10"/>
      <c r="H676" s="10"/>
      <c r="I676" s="10"/>
      <c r="J676" s="10"/>
      <c r="K676" s="10"/>
      <c r="L676" s="10"/>
      <c r="M676" s="10"/>
    </row>
    <row r="677" spans="1:13" x14ac:dyDescent="0.35">
      <c r="A677" s="10"/>
      <c r="B677" s="10"/>
      <c r="C677" s="10"/>
      <c r="E677" s="10"/>
      <c r="F677" s="10"/>
      <c r="G677" s="10"/>
      <c r="H677" s="10"/>
      <c r="I677" s="10"/>
      <c r="J677" s="15" t="s">
        <v>1596</v>
      </c>
      <c r="K677" s="9">
        <v>1</v>
      </c>
      <c r="L677" s="14">
        <v>0</v>
      </c>
      <c r="M677" s="9">
        <f>ROUND(L677*K677,2)</f>
        <v>0</v>
      </c>
    </row>
    <row r="678" spans="1:13" ht="1" customHeight="1" x14ac:dyDescent="0.35">
      <c r="A678" s="16"/>
      <c r="B678" s="16"/>
      <c r="C678" s="16"/>
      <c r="D678" s="24"/>
      <c r="E678" s="16"/>
      <c r="F678" s="16"/>
      <c r="G678" s="16"/>
      <c r="H678" s="16"/>
      <c r="I678" s="16"/>
      <c r="J678" s="16"/>
      <c r="K678" s="16"/>
      <c r="L678" s="16"/>
      <c r="M678" s="16"/>
    </row>
    <row r="679" spans="1:13" x14ac:dyDescent="0.35">
      <c r="A679" s="10"/>
      <c r="B679" s="10"/>
      <c r="C679" s="10"/>
      <c r="D679" s="13"/>
      <c r="E679" s="10"/>
      <c r="F679" s="10"/>
      <c r="G679" s="10"/>
      <c r="H679" s="10"/>
      <c r="I679" s="10"/>
      <c r="J679" s="15" t="s">
        <v>327</v>
      </c>
      <c r="K679" s="17">
        <v>1</v>
      </c>
      <c r="L679" s="9">
        <f>M623+M633+M642+M651+M674+M666+M656+M675</f>
        <v>0</v>
      </c>
      <c r="M679" s="9">
        <f>ROUND(L679*K679,2)</f>
        <v>0</v>
      </c>
    </row>
    <row r="680" spans="1:13" ht="1.1499999999999999" customHeight="1" x14ac:dyDescent="0.35">
      <c r="A680" s="16"/>
      <c r="B680" s="16"/>
      <c r="C680" s="16"/>
      <c r="D680" s="24"/>
      <c r="E680" s="16"/>
      <c r="F680" s="16"/>
      <c r="G680" s="16"/>
      <c r="H680" s="16"/>
      <c r="I680" s="16"/>
      <c r="J680" s="16"/>
      <c r="K680" s="16"/>
      <c r="L680" s="16"/>
      <c r="M680" s="16"/>
    </row>
    <row r="681" spans="1:13" x14ac:dyDescent="0.35">
      <c r="A681" s="6" t="s">
        <v>328</v>
      </c>
      <c r="B681" s="6" t="s">
        <v>16</v>
      </c>
      <c r="C681" s="6" t="s">
        <v>0</v>
      </c>
      <c r="D681" s="22" t="s">
        <v>329</v>
      </c>
      <c r="E681" s="7"/>
      <c r="F681" s="7"/>
      <c r="G681" s="7"/>
      <c r="H681" s="7"/>
      <c r="I681" s="7"/>
      <c r="J681" s="7"/>
      <c r="K681" s="8">
        <f>K786</f>
        <v>1</v>
      </c>
      <c r="L681" s="9">
        <f>L786</f>
        <v>0</v>
      </c>
      <c r="M681" s="9">
        <f>M786</f>
        <v>0</v>
      </c>
    </row>
    <row r="682" spans="1:13" x14ac:dyDescent="0.35">
      <c r="A682" s="10"/>
      <c r="B682" s="10"/>
      <c r="C682" s="10"/>
      <c r="D682" s="13"/>
      <c r="E682" s="10"/>
      <c r="F682" s="10"/>
      <c r="G682" s="10"/>
      <c r="H682" s="10"/>
      <c r="I682" s="10"/>
      <c r="J682" s="10"/>
      <c r="K682" s="10"/>
      <c r="L682" s="10"/>
      <c r="M682" s="10"/>
    </row>
    <row r="683" spans="1:13" x14ac:dyDescent="0.35">
      <c r="A683" s="11" t="s">
        <v>330</v>
      </c>
      <c r="B683" s="11" t="s">
        <v>19</v>
      </c>
      <c r="C683" s="11" t="s">
        <v>20</v>
      </c>
      <c r="D683" s="23" t="s">
        <v>331</v>
      </c>
      <c r="E683" s="10"/>
      <c r="F683" s="10"/>
      <c r="G683" s="10"/>
      <c r="H683" s="10"/>
      <c r="I683" s="10"/>
      <c r="J683" s="10"/>
      <c r="K683" s="12">
        <f>K686</f>
        <v>165.08</v>
      </c>
      <c r="L683" s="12">
        <f>L686</f>
        <v>0</v>
      </c>
      <c r="M683" s="12">
        <f>M686</f>
        <v>0</v>
      </c>
    </row>
    <row r="684" spans="1:13" ht="52.5" x14ac:dyDescent="0.35">
      <c r="A684" s="10"/>
      <c r="B684" s="10"/>
      <c r="C684" s="10"/>
      <c r="D684" s="13" t="s">
        <v>332</v>
      </c>
      <c r="E684" s="10"/>
      <c r="F684" s="10"/>
      <c r="G684" s="10"/>
      <c r="H684" s="10"/>
      <c r="I684" s="10"/>
      <c r="J684" s="10"/>
      <c r="K684" s="10"/>
      <c r="L684" s="10"/>
      <c r="M684" s="10"/>
    </row>
    <row r="685" spans="1:13" x14ac:dyDescent="0.35">
      <c r="A685" s="10"/>
      <c r="B685" s="10"/>
      <c r="C685" s="10"/>
      <c r="D685" s="13"/>
      <c r="E685" s="11" t="s">
        <v>25</v>
      </c>
      <c r="F685" s="10">
        <v>1</v>
      </c>
      <c r="G685" s="14">
        <v>0</v>
      </c>
      <c r="H685" s="14">
        <v>165.08</v>
      </c>
      <c r="I685" s="14">
        <v>0</v>
      </c>
      <c r="J685" s="12">
        <f>F685*(G685+ (G685= 0))*(H685+ (H685= 0))*(I685+ (I685= 0))</f>
        <v>165.08</v>
      </c>
      <c r="K685" s="10"/>
      <c r="L685" s="10"/>
      <c r="M685" s="10"/>
    </row>
    <row r="686" spans="1:13" x14ac:dyDescent="0.35">
      <c r="A686" s="138"/>
      <c r="B686" s="138"/>
      <c r="C686" s="138"/>
      <c r="D686" s="139"/>
      <c r="E686" s="138"/>
      <c r="F686" s="138"/>
      <c r="G686" s="138"/>
      <c r="H686" s="138"/>
      <c r="I686" s="138"/>
      <c r="J686" s="140" t="s">
        <v>333</v>
      </c>
      <c r="K686" s="141">
        <f>SUM(J685:J685)</f>
        <v>165.08</v>
      </c>
      <c r="L686" s="142">
        <v>0</v>
      </c>
      <c r="M686" s="141">
        <f>ROUND(L686*K686,2)</f>
        <v>0</v>
      </c>
    </row>
    <row r="687" spans="1:13" x14ac:dyDescent="0.35">
      <c r="A687" s="11" t="s">
        <v>334</v>
      </c>
      <c r="B687" s="11" t="s">
        <v>19</v>
      </c>
      <c r="C687" s="11" t="s">
        <v>20</v>
      </c>
      <c r="D687" s="23" t="s">
        <v>335</v>
      </c>
      <c r="E687" s="10"/>
      <c r="F687" s="10"/>
      <c r="G687" s="10"/>
      <c r="H687" s="10"/>
      <c r="I687" s="10"/>
      <c r="J687" s="10"/>
      <c r="K687" s="12">
        <f>K695</f>
        <v>981.59</v>
      </c>
      <c r="L687" s="12">
        <f>L695</f>
        <v>0</v>
      </c>
      <c r="M687" s="12">
        <f>M695</f>
        <v>0</v>
      </c>
    </row>
    <row r="688" spans="1:13" ht="63" x14ac:dyDescent="0.35">
      <c r="A688" s="10"/>
      <c r="B688" s="10"/>
      <c r="C688" s="10"/>
      <c r="D688" s="13" t="s">
        <v>336</v>
      </c>
      <c r="E688" s="10"/>
      <c r="F688" s="10"/>
      <c r="G688" s="10"/>
      <c r="H688" s="10"/>
      <c r="I688" s="10"/>
      <c r="J688" s="10"/>
      <c r="K688" s="10"/>
      <c r="L688" s="10"/>
      <c r="M688" s="10"/>
    </row>
    <row r="689" spans="1:13" x14ac:dyDescent="0.35">
      <c r="A689" s="10"/>
      <c r="B689" s="10"/>
      <c r="C689" s="10"/>
      <c r="D689" s="13"/>
      <c r="E689" s="11" t="s">
        <v>308</v>
      </c>
      <c r="F689" s="10">
        <v>1</v>
      </c>
      <c r="G689" s="14">
        <v>0</v>
      </c>
      <c r="H689" s="14">
        <v>193.49</v>
      </c>
      <c r="I689" s="14">
        <v>0</v>
      </c>
      <c r="J689" s="12">
        <f t="shared" ref="J689:J694" si="29">F689*(G689+ (G689= 0))*(H689+ (H689= 0))*(I689+ (I689= 0))</f>
        <v>193.49</v>
      </c>
      <c r="K689" s="10"/>
      <c r="L689" s="10"/>
      <c r="M689" s="10"/>
    </row>
    <row r="690" spans="1:13" x14ac:dyDescent="0.35">
      <c r="A690" s="10"/>
      <c r="B690" s="10"/>
      <c r="C690" s="10"/>
      <c r="D690" s="13"/>
      <c r="E690" s="11" t="s">
        <v>24</v>
      </c>
      <c r="F690" s="10">
        <v>1</v>
      </c>
      <c r="G690" s="14">
        <v>0</v>
      </c>
      <c r="H690" s="14">
        <v>92.02</v>
      </c>
      <c r="I690" s="14">
        <v>0</v>
      </c>
      <c r="J690" s="12">
        <f t="shared" si="29"/>
        <v>92.02</v>
      </c>
      <c r="K690" s="10"/>
      <c r="L690" s="10"/>
      <c r="M690" s="10"/>
    </row>
    <row r="691" spans="1:13" x14ac:dyDescent="0.35">
      <c r="A691" s="10"/>
      <c r="B691" s="10"/>
      <c r="C691" s="10"/>
      <c r="D691" s="13"/>
      <c r="E691" s="11" t="s">
        <v>25</v>
      </c>
      <c r="F691" s="10">
        <v>1</v>
      </c>
      <c r="G691" s="14">
        <v>0</v>
      </c>
      <c r="H691" s="14">
        <v>100.9</v>
      </c>
      <c r="I691" s="14">
        <v>0</v>
      </c>
      <c r="J691" s="12">
        <f t="shared" si="29"/>
        <v>100.9</v>
      </c>
      <c r="K691" s="10"/>
      <c r="L691" s="10"/>
      <c r="M691" s="10"/>
    </row>
    <row r="692" spans="1:13" x14ac:dyDescent="0.35">
      <c r="A692" s="10"/>
      <c r="B692" s="10"/>
      <c r="C692" s="10"/>
      <c r="D692" s="13"/>
      <c r="E692" s="11" t="s">
        <v>26</v>
      </c>
      <c r="F692" s="10">
        <v>1</v>
      </c>
      <c r="G692" s="14">
        <v>0</v>
      </c>
      <c r="H692" s="14">
        <v>196.11</v>
      </c>
      <c r="I692" s="14">
        <v>0</v>
      </c>
      <c r="J692" s="12">
        <f t="shared" si="29"/>
        <v>196.11</v>
      </c>
      <c r="K692" s="10"/>
      <c r="L692" s="10"/>
      <c r="M692" s="10"/>
    </row>
    <row r="693" spans="1:13" x14ac:dyDescent="0.35">
      <c r="A693" s="10"/>
      <c r="B693" s="10"/>
      <c r="C693" s="10"/>
      <c r="D693" s="13"/>
      <c r="E693" s="11" t="s">
        <v>27</v>
      </c>
      <c r="F693" s="10">
        <v>1</v>
      </c>
      <c r="G693" s="14">
        <v>0</v>
      </c>
      <c r="H693" s="14">
        <v>196.11</v>
      </c>
      <c r="I693" s="14">
        <v>0</v>
      </c>
      <c r="J693" s="12">
        <f t="shared" si="29"/>
        <v>196.11</v>
      </c>
      <c r="K693" s="10"/>
      <c r="L693" s="10"/>
      <c r="M693" s="10"/>
    </row>
    <row r="694" spans="1:13" x14ac:dyDescent="0.35">
      <c r="A694" s="10"/>
      <c r="B694" s="10"/>
      <c r="C694" s="10"/>
      <c r="D694" s="13"/>
      <c r="E694" s="11" t="s">
        <v>28</v>
      </c>
      <c r="F694" s="10">
        <v>1</v>
      </c>
      <c r="G694" s="14">
        <v>0</v>
      </c>
      <c r="H694" s="14">
        <v>202.96</v>
      </c>
      <c r="I694" s="14">
        <v>0</v>
      </c>
      <c r="J694" s="12">
        <f t="shared" si="29"/>
        <v>202.96</v>
      </c>
      <c r="K694" s="10"/>
      <c r="L694" s="10"/>
      <c r="M694" s="10"/>
    </row>
    <row r="695" spans="1:13" x14ac:dyDescent="0.35">
      <c r="A695" s="10"/>
      <c r="B695" s="10"/>
      <c r="C695" s="10"/>
      <c r="D695" s="13"/>
      <c r="E695" s="10"/>
      <c r="F695" s="10"/>
      <c r="G695" s="10"/>
      <c r="H695" s="10"/>
      <c r="I695" s="10"/>
      <c r="J695" s="15" t="s">
        <v>337</v>
      </c>
      <c r="K695" s="9">
        <f>SUM(J689:J694)</f>
        <v>981.59</v>
      </c>
      <c r="L695" s="14">
        <v>0</v>
      </c>
      <c r="M695" s="9">
        <f>ROUND(L695*K695,2)</f>
        <v>0</v>
      </c>
    </row>
    <row r="696" spans="1:13" ht="1.1499999999999999" customHeight="1" x14ac:dyDescent="0.35">
      <c r="A696" s="16"/>
      <c r="B696" s="16"/>
      <c r="C696" s="16"/>
      <c r="D696" s="24"/>
      <c r="E696" s="16"/>
      <c r="F696" s="16"/>
      <c r="G696" s="16"/>
      <c r="H696" s="16"/>
      <c r="I696" s="16"/>
      <c r="J696" s="16"/>
      <c r="K696" s="16"/>
      <c r="L696" s="16"/>
      <c r="M696" s="16"/>
    </row>
    <row r="697" spans="1:13" x14ac:dyDescent="0.35">
      <c r="A697" s="11" t="s">
        <v>338</v>
      </c>
      <c r="B697" s="11" t="s">
        <v>19</v>
      </c>
      <c r="C697" s="11" t="s">
        <v>20</v>
      </c>
      <c r="D697" s="23" t="s">
        <v>339</v>
      </c>
      <c r="E697" s="10"/>
      <c r="F697" s="10"/>
      <c r="G697" s="10"/>
      <c r="H697" s="10"/>
      <c r="I697" s="10"/>
      <c r="J697" s="10"/>
      <c r="K697" s="12">
        <f>K704</f>
        <v>164.71</v>
      </c>
      <c r="L697" s="12">
        <f>L704</f>
        <v>0</v>
      </c>
      <c r="M697" s="12">
        <f>M704</f>
        <v>0</v>
      </c>
    </row>
    <row r="698" spans="1:13" ht="84" x14ac:dyDescent="0.35">
      <c r="A698" s="10"/>
      <c r="B698" s="10"/>
      <c r="C698" s="10"/>
      <c r="D698" s="13" t="s">
        <v>340</v>
      </c>
      <c r="E698" s="10"/>
      <c r="F698" s="10"/>
      <c r="G698" s="10"/>
      <c r="H698" s="10"/>
      <c r="I698" s="10"/>
      <c r="J698" s="10"/>
      <c r="K698" s="10"/>
      <c r="L698" s="10"/>
      <c r="M698" s="10"/>
    </row>
    <row r="699" spans="1:13" x14ac:dyDescent="0.35">
      <c r="A699" s="10"/>
      <c r="B699" s="10"/>
      <c r="C699" s="10"/>
      <c r="D699" s="13"/>
      <c r="E699" s="11" t="s">
        <v>25</v>
      </c>
      <c r="F699" s="10">
        <v>1</v>
      </c>
      <c r="G699" s="14">
        <v>0</v>
      </c>
      <c r="H699" s="14">
        <v>2.23</v>
      </c>
      <c r="I699" s="14">
        <v>0</v>
      </c>
      <c r="J699" s="12">
        <f>F699*(G699+ (G699= 0))*(H699+ (H699= 0))*(I699+ (I699= 0))</f>
        <v>2.23</v>
      </c>
      <c r="K699" s="10"/>
      <c r="L699" s="10"/>
      <c r="M699" s="10"/>
    </row>
    <row r="700" spans="1:13" x14ac:dyDescent="0.35">
      <c r="A700" s="10"/>
      <c r="B700" s="10"/>
      <c r="C700" s="10"/>
      <c r="D700" s="13"/>
      <c r="E700" s="11" t="s">
        <v>26</v>
      </c>
      <c r="F700" s="10">
        <v>1</v>
      </c>
      <c r="G700" s="14">
        <v>0</v>
      </c>
      <c r="H700" s="14">
        <v>40.619999999999997</v>
      </c>
      <c r="I700" s="14">
        <v>0</v>
      </c>
      <c r="J700" s="12">
        <f>F700*(G700+ (G700= 0))*(H700+ (H700= 0))*(I700+ (I700= 0))</f>
        <v>40.619999999999997</v>
      </c>
      <c r="K700" s="10"/>
      <c r="L700" s="10"/>
      <c r="M700" s="10"/>
    </row>
    <row r="701" spans="1:13" x14ac:dyDescent="0.35">
      <c r="A701" s="10"/>
      <c r="B701" s="10"/>
      <c r="C701" s="10"/>
      <c r="D701" s="13"/>
      <c r="E701" s="11" t="s">
        <v>27</v>
      </c>
      <c r="F701" s="10">
        <v>1</v>
      </c>
      <c r="G701" s="14">
        <v>0</v>
      </c>
      <c r="H701" s="14">
        <v>40.619999999999997</v>
      </c>
      <c r="I701" s="14">
        <v>0</v>
      </c>
      <c r="J701" s="12">
        <f>F701*(G701+ (G701= 0))*(H701+ (H701= 0))*(I701+ (I701= 0))</f>
        <v>40.619999999999997</v>
      </c>
      <c r="K701" s="10"/>
      <c r="L701" s="10"/>
      <c r="M701" s="10"/>
    </row>
    <row r="702" spans="1:13" x14ac:dyDescent="0.35">
      <c r="A702" s="10"/>
      <c r="B702" s="10"/>
      <c r="C702" s="10"/>
      <c r="D702" s="13"/>
      <c r="E702" s="11" t="s">
        <v>28</v>
      </c>
      <c r="F702" s="10">
        <v>1</v>
      </c>
      <c r="G702" s="14">
        <v>0</v>
      </c>
      <c r="H702" s="14">
        <v>40.619999999999997</v>
      </c>
      <c r="I702" s="14">
        <v>0</v>
      </c>
      <c r="J702" s="12">
        <f>F702*(G702+ (G702= 0))*(H702+ (H702= 0))*(I702+ (I702= 0))</f>
        <v>40.619999999999997</v>
      </c>
      <c r="K702" s="10"/>
      <c r="L702" s="10"/>
      <c r="M702" s="10"/>
    </row>
    <row r="703" spans="1:13" x14ac:dyDescent="0.35">
      <c r="A703" s="10"/>
      <c r="B703" s="10"/>
      <c r="C703" s="10"/>
      <c r="D703" s="13"/>
      <c r="E703" s="11" t="s">
        <v>24</v>
      </c>
      <c r="F703" s="10">
        <v>1</v>
      </c>
      <c r="G703" s="14">
        <v>0</v>
      </c>
      <c r="H703" s="14">
        <v>40.619999999999997</v>
      </c>
      <c r="I703" s="14">
        <v>0</v>
      </c>
      <c r="J703" s="12">
        <f>F703*(G703+ (G703= 0))*(H703+ (H703= 0))*(I703+ (I703= 0))</f>
        <v>40.619999999999997</v>
      </c>
      <c r="K703" s="10"/>
      <c r="L703" s="10"/>
      <c r="M703" s="10"/>
    </row>
    <row r="704" spans="1:13" x14ac:dyDescent="0.35">
      <c r="A704" s="10"/>
      <c r="B704" s="10"/>
      <c r="C704" s="10"/>
      <c r="D704" s="13"/>
      <c r="E704" s="10"/>
      <c r="F704" s="10"/>
      <c r="G704" s="10"/>
      <c r="H704" s="10"/>
      <c r="I704" s="10"/>
      <c r="J704" s="15" t="s">
        <v>341</v>
      </c>
      <c r="K704" s="9">
        <f>SUM(J699:J703)</f>
        <v>164.71</v>
      </c>
      <c r="L704" s="14">
        <v>0</v>
      </c>
      <c r="M704" s="9">
        <f>ROUND(L704*K704,2)</f>
        <v>0</v>
      </c>
    </row>
    <row r="705" spans="1:13" ht="1.1499999999999999" customHeight="1" x14ac:dyDescent="0.35">
      <c r="A705" s="16"/>
      <c r="B705" s="16"/>
      <c r="C705" s="16"/>
      <c r="D705" s="24"/>
      <c r="E705" s="16"/>
      <c r="F705" s="16"/>
      <c r="G705" s="16"/>
      <c r="H705" s="16"/>
      <c r="I705" s="16"/>
      <c r="J705" s="16"/>
      <c r="K705" s="16"/>
      <c r="L705" s="16"/>
      <c r="M705" s="16"/>
    </row>
    <row r="706" spans="1:13" x14ac:dyDescent="0.35">
      <c r="A706" s="11" t="s">
        <v>342</v>
      </c>
      <c r="B706" s="11" t="s">
        <v>19</v>
      </c>
      <c r="C706" s="11" t="s">
        <v>20</v>
      </c>
      <c r="D706" s="23" t="s">
        <v>343</v>
      </c>
      <c r="E706" s="10"/>
      <c r="F706" s="10"/>
      <c r="G706" s="10"/>
      <c r="H706" s="10"/>
      <c r="I706" s="10"/>
      <c r="J706" s="10"/>
      <c r="K706" s="12">
        <f>K713</f>
        <v>479.16</v>
      </c>
      <c r="L706" s="12">
        <f>L713</f>
        <v>0</v>
      </c>
      <c r="M706" s="12">
        <f>M713</f>
        <v>0</v>
      </c>
    </row>
    <row r="707" spans="1:13" ht="84" x14ac:dyDescent="0.35">
      <c r="A707" s="10"/>
      <c r="B707" s="10"/>
      <c r="C707" s="10"/>
      <c r="D707" s="13" t="s">
        <v>344</v>
      </c>
      <c r="E707" s="10"/>
      <c r="F707" s="10"/>
      <c r="G707" s="10"/>
      <c r="H707" s="10"/>
      <c r="I707" s="10"/>
      <c r="J707" s="10"/>
      <c r="K707" s="10"/>
      <c r="L707" s="10"/>
      <c r="M707" s="10"/>
    </row>
    <row r="708" spans="1:13" x14ac:dyDescent="0.35">
      <c r="A708" s="10"/>
      <c r="B708" s="10"/>
      <c r="C708" s="10"/>
      <c r="D708" s="13"/>
      <c r="E708" s="11" t="s">
        <v>25</v>
      </c>
      <c r="F708" s="10">
        <v>1</v>
      </c>
      <c r="G708" s="14">
        <v>0</v>
      </c>
      <c r="H708" s="14">
        <v>29.38</v>
      </c>
      <c r="I708" s="14">
        <v>0</v>
      </c>
      <c r="J708" s="12">
        <f>F708*(G708+ (G708= 0))*(H708+ (H708= 0))*(I708+ (I708= 0))</f>
        <v>29.38</v>
      </c>
      <c r="K708" s="10"/>
      <c r="L708" s="10"/>
      <c r="M708" s="10"/>
    </row>
    <row r="709" spans="1:13" x14ac:dyDescent="0.35">
      <c r="A709" s="10"/>
      <c r="B709" s="10"/>
      <c r="C709" s="10"/>
      <c r="D709" s="13"/>
      <c r="E709" s="11" t="s">
        <v>26</v>
      </c>
      <c r="F709" s="10">
        <v>1</v>
      </c>
      <c r="G709" s="14">
        <v>0</v>
      </c>
      <c r="H709" s="14">
        <v>151.29</v>
      </c>
      <c r="I709" s="14">
        <v>0</v>
      </c>
      <c r="J709" s="12">
        <f>F709*(G709+ (G709= 0))*(H709+ (H709= 0))*(I709+ (I709= 0))</f>
        <v>151.29</v>
      </c>
      <c r="K709" s="10"/>
      <c r="L709" s="10"/>
      <c r="M709" s="10"/>
    </row>
    <row r="710" spans="1:13" x14ac:dyDescent="0.35">
      <c r="A710" s="10"/>
      <c r="B710" s="10"/>
      <c r="C710" s="10"/>
      <c r="D710" s="13"/>
      <c r="E710" s="11" t="s">
        <v>27</v>
      </c>
      <c r="F710" s="10">
        <v>1</v>
      </c>
      <c r="G710" s="14">
        <v>0</v>
      </c>
      <c r="H710" s="14">
        <v>151.29</v>
      </c>
      <c r="I710" s="14">
        <v>0</v>
      </c>
      <c r="J710" s="12">
        <f>F710*(G710+ (G710= 0))*(H710+ (H710= 0))*(I710+ (I710= 0))</f>
        <v>151.29</v>
      </c>
      <c r="K710" s="10"/>
      <c r="L710" s="10"/>
      <c r="M710" s="10"/>
    </row>
    <row r="711" spans="1:13" x14ac:dyDescent="0.35">
      <c r="A711" s="10"/>
      <c r="B711" s="10"/>
      <c r="C711" s="10"/>
      <c r="D711" s="13"/>
      <c r="E711" s="11" t="s">
        <v>28</v>
      </c>
      <c r="F711" s="10">
        <v>1</v>
      </c>
      <c r="G711" s="14">
        <v>0</v>
      </c>
      <c r="H711" s="14">
        <v>138.15</v>
      </c>
      <c r="I711" s="14">
        <v>0</v>
      </c>
      <c r="J711" s="12">
        <f>F711*(G711+ (G711= 0))*(H711+ (H711= 0))*(I711+ (I711= 0))</f>
        <v>138.15</v>
      </c>
      <c r="K711" s="10"/>
      <c r="L711" s="10"/>
      <c r="M711" s="10"/>
    </row>
    <row r="712" spans="1:13" x14ac:dyDescent="0.35">
      <c r="A712" s="10"/>
      <c r="B712" s="10"/>
      <c r="C712" s="10"/>
      <c r="D712" s="13"/>
      <c r="E712" s="11" t="s">
        <v>24</v>
      </c>
      <c r="F712" s="10">
        <v>1</v>
      </c>
      <c r="G712" s="14">
        <v>0</v>
      </c>
      <c r="H712" s="14">
        <v>9.0500000000000007</v>
      </c>
      <c r="I712" s="14">
        <v>0</v>
      </c>
      <c r="J712" s="12">
        <f>F712*(G712+ (G712= 0))*(H712+ (H712= 0))*(I712+ (I712= 0))</f>
        <v>9.0500000000000007</v>
      </c>
      <c r="K712" s="10"/>
      <c r="L712" s="10"/>
      <c r="M712" s="10"/>
    </row>
    <row r="713" spans="1:13" x14ac:dyDescent="0.35">
      <c r="A713" s="10"/>
      <c r="B713" s="10"/>
      <c r="C713" s="10"/>
      <c r="D713" s="13"/>
      <c r="E713" s="10"/>
      <c r="F713" s="10"/>
      <c r="G713" s="10"/>
      <c r="H713" s="10"/>
      <c r="I713" s="10"/>
      <c r="J713" s="15" t="s">
        <v>345</v>
      </c>
      <c r="K713" s="9">
        <f>SUM(J708:J712)</f>
        <v>479.16</v>
      </c>
      <c r="L713" s="14">
        <v>0</v>
      </c>
      <c r="M713" s="9">
        <f>ROUND(L713*K713,2)</f>
        <v>0</v>
      </c>
    </row>
    <row r="714" spans="1:13" ht="1.1499999999999999" customHeight="1" x14ac:dyDescent="0.35">
      <c r="A714" s="16"/>
      <c r="B714" s="16"/>
      <c r="C714" s="16"/>
      <c r="D714" s="24"/>
      <c r="E714" s="16"/>
      <c r="F714" s="16"/>
      <c r="G714" s="16"/>
      <c r="H714" s="16"/>
      <c r="I714" s="16"/>
      <c r="J714" s="16"/>
      <c r="K714" s="16"/>
      <c r="L714" s="16"/>
      <c r="M714" s="16"/>
    </row>
    <row r="715" spans="1:13" x14ac:dyDescent="0.35">
      <c r="A715" s="11" t="s">
        <v>346</v>
      </c>
      <c r="B715" s="11" t="s">
        <v>19</v>
      </c>
      <c r="C715" s="11" t="s">
        <v>20</v>
      </c>
      <c r="D715" s="23" t="s">
        <v>347</v>
      </c>
      <c r="E715" s="10"/>
      <c r="F715" s="10"/>
      <c r="G715" s="10"/>
      <c r="H715" s="10"/>
      <c r="I715" s="10"/>
      <c r="J715" s="10"/>
      <c r="K715" s="12">
        <f>K737</f>
        <v>98.59</v>
      </c>
      <c r="L715" s="12">
        <f>L737</f>
        <v>0</v>
      </c>
      <c r="M715" s="12">
        <f>M737</f>
        <v>0</v>
      </c>
    </row>
    <row r="716" spans="1:13" ht="94.5" x14ac:dyDescent="0.35">
      <c r="A716" s="10"/>
      <c r="B716" s="10"/>
      <c r="C716" s="10"/>
      <c r="D716" s="13" t="s">
        <v>348</v>
      </c>
      <c r="E716" s="10"/>
      <c r="F716" s="10"/>
      <c r="G716" s="10"/>
      <c r="H716" s="10"/>
      <c r="I716" s="10"/>
      <c r="J716" s="10"/>
      <c r="K716" s="10"/>
      <c r="L716" s="10"/>
      <c r="M716" s="10"/>
    </row>
    <row r="717" spans="1:13" x14ac:dyDescent="0.35">
      <c r="A717" s="10"/>
      <c r="B717" s="10"/>
      <c r="C717" s="10"/>
      <c r="D717" s="13"/>
      <c r="E717" s="11" t="s">
        <v>54</v>
      </c>
      <c r="F717" s="10">
        <v>0</v>
      </c>
      <c r="G717" s="14">
        <v>0</v>
      </c>
      <c r="H717" s="14">
        <v>0</v>
      </c>
      <c r="I717" s="14">
        <v>0</v>
      </c>
      <c r="J717" s="12">
        <f t="shared" ref="J717:J736" si="30">F717*(G717+ (G717= 0))*(H717+ (H717= 0))*(I717+ (I717= 0))</f>
        <v>0</v>
      </c>
      <c r="K717" s="10"/>
      <c r="L717" s="10"/>
      <c r="M717" s="10"/>
    </row>
    <row r="718" spans="1:13" x14ac:dyDescent="0.35">
      <c r="A718" s="10"/>
      <c r="B718" s="10"/>
      <c r="C718" s="10"/>
      <c r="D718" s="13"/>
      <c r="E718" s="11" t="s">
        <v>349</v>
      </c>
      <c r="F718" s="10">
        <v>1</v>
      </c>
      <c r="G718" s="14">
        <v>0</v>
      </c>
      <c r="H718" s="14">
        <v>9.27</v>
      </c>
      <c r="I718" s="14">
        <v>0</v>
      </c>
      <c r="J718" s="12">
        <f t="shared" si="30"/>
        <v>9.27</v>
      </c>
      <c r="K718" s="10"/>
      <c r="L718" s="10"/>
      <c r="M718" s="10"/>
    </row>
    <row r="719" spans="1:13" x14ac:dyDescent="0.35">
      <c r="A719" s="10"/>
      <c r="B719" s="10"/>
      <c r="C719" s="10"/>
      <c r="D719" s="13"/>
      <c r="E719" s="11" t="s">
        <v>350</v>
      </c>
      <c r="F719" s="10">
        <v>1</v>
      </c>
      <c r="G719" s="14">
        <v>0</v>
      </c>
      <c r="H719" s="14">
        <v>9.7200000000000006</v>
      </c>
      <c r="I719" s="14">
        <v>0</v>
      </c>
      <c r="J719" s="12">
        <f t="shared" si="30"/>
        <v>9.7200000000000006</v>
      </c>
      <c r="K719" s="10"/>
      <c r="L719" s="10"/>
      <c r="M719" s="10"/>
    </row>
    <row r="720" spans="1:13" x14ac:dyDescent="0.35">
      <c r="A720" s="10"/>
      <c r="B720" s="10"/>
      <c r="C720" s="10"/>
      <c r="D720" s="13"/>
      <c r="E720" s="11" t="s">
        <v>351</v>
      </c>
      <c r="F720" s="10">
        <v>1</v>
      </c>
      <c r="G720" s="14">
        <v>0</v>
      </c>
      <c r="H720" s="14">
        <v>5</v>
      </c>
      <c r="I720" s="14">
        <v>0</v>
      </c>
      <c r="J720" s="12">
        <f t="shared" si="30"/>
        <v>5</v>
      </c>
      <c r="K720" s="10"/>
      <c r="L720" s="10"/>
      <c r="M720" s="10"/>
    </row>
    <row r="721" spans="1:13" x14ac:dyDescent="0.35">
      <c r="A721" s="10"/>
      <c r="B721" s="10"/>
      <c r="C721" s="10"/>
      <c r="D721" s="13"/>
      <c r="E721" s="11" t="s">
        <v>352</v>
      </c>
      <c r="F721" s="10">
        <v>1</v>
      </c>
      <c r="G721" s="14">
        <v>0</v>
      </c>
      <c r="H721" s="14">
        <v>2.91</v>
      </c>
      <c r="I721" s="14">
        <v>0</v>
      </c>
      <c r="J721" s="12">
        <f t="shared" si="30"/>
        <v>2.91</v>
      </c>
      <c r="K721" s="10"/>
      <c r="L721" s="10"/>
      <c r="M721" s="10"/>
    </row>
    <row r="722" spans="1:13" x14ac:dyDescent="0.35">
      <c r="A722" s="10"/>
      <c r="B722" s="10"/>
      <c r="C722" s="10"/>
      <c r="D722" s="13"/>
      <c r="E722" s="11" t="s">
        <v>63</v>
      </c>
      <c r="F722" s="10">
        <v>0</v>
      </c>
      <c r="G722" s="14">
        <v>0</v>
      </c>
      <c r="H722" s="14">
        <v>0</v>
      </c>
      <c r="I722" s="14">
        <v>0</v>
      </c>
      <c r="J722" s="12">
        <f t="shared" si="30"/>
        <v>0</v>
      </c>
      <c r="K722" s="10"/>
      <c r="L722" s="10"/>
      <c r="M722" s="10"/>
    </row>
    <row r="723" spans="1:13" x14ac:dyDescent="0.35">
      <c r="A723" s="10"/>
      <c r="B723" s="10"/>
      <c r="C723" s="10"/>
      <c r="D723" s="13"/>
      <c r="E723" s="11" t="s">
        <v>353</v>
      </c>
      <c r="F723" s="10">
        <v>1</v>
      </c>
      <c r="G723" s="14">
        <v>0</v>
      </c>
      <c r="H723" s="14">
        <v>4.42</v>
      </c>
      <c r="I723" s="14">
        <v>0</v>
      </c>
      <c r="J723" s="12">
        <f t="shared" si="30"/>
        <v>4.42</v>
      </c>
      <c r="K723" s="10"/>
      <c r="L723" s="10"/>
      <c r="M723" s="10"/>
    </row>
    <row r="724" spans="1:13" x14ac:dyDescent="0.35">
      <c r="A724" s="10"/>
      <c r="B724" s="10"/>
      <c r="C724" s="10"/>
      <c r="D724" s="13"/>
      <c r="E724" s="11" t="s">
        <v>26</v>
      </c>
      <c r="F724" s="10">
        <v>0</v>
      </c>
      <c r="G724" s="14">
        <v>0</v>
      </c>
      <c r="H724" s="14">
        <v>0</v>
      </c>
      <c r="I724" s="14">
        <v>0</v>
      </c>
      <c r="J724" s="12">
        <f t="shared" si="30"/>
        <v>0</v>
      </c>
      <c r="K724" s="10"/>
      <c r="L724" s="10"/>
      <c r="M724" s="10"/>
    </row>
    <row r="725" spans="1:13" x14ac:dyDescent="0.35">
      <c r="A725" s="10"/>
      <c r="B725" s="10"/>
      <c r="C725" s="10"/>
      <c r="D725" s="13"/>
      <c r="E725" s="11" t="s">
        <v>352</v>
      </c>
      <c r="F725" s="10">
        <v>1</v>
      </c>
      <c r="G725" s="14">
        <v>0</v>
      </c>
      <c r="H725" s="14">
        <v>3.17</v>
      </c>
      <c r="I725" s="14">
        <v>0</v>
      </c>
      <c r="J725" s="12">
        <f t="shared" si="30"/>
        <v>3.17</v>
      </c>
      <c r="K725" s="10"/>
      <c r="L725" s="10"/>
      <c r="M725" s="10"/>
    </row>
    <row r="726" spans="1:13" x14ac:dyDescent="0.35">
      <c r="A726" s="10"/>
      <c r="B726" s="10"/>
      <c r="C726" s="10"/>
      <c r="D726" s="13"/>
      <c r="E726" s="11" t="s">
        <v>349</v>
      </c>
      <c r="F726" s="10">
        <v>1</v>
      </c>
      <c r="G726" s="14">
        <v>0</v>
      </c>
      <c r="H726" s="14">
        <v>9.7899999999999991</v>
      </c>
      <c r="I726" s="14">
        <v>0</v>
      </c>
      <c r="J726" s="12">
        <f t="shared" si="30"/>
        <v>9.7899999999999991</v>
      </c>
      <c r="K726" s="10"/>
      <c r="L726" s="10"/>
      <c r="M726" s="10"/>
    </row>
    <row r="727" spans="1:13" x14ac:dyDescent="0.35">
      <c r="A727" s="10"/>
      <c r="B727" s="10"/>
      <c r="C727" s="10"/>
      <c r="D727" s="13"/>
      <c r="E727" s="11" t="s">
        <v>350</v>
      </c>
      <c r="F727" s="10">
        <v>1</v>
      </c>
      <c r="G727" s="14">
        <v>0</v>
      </c>
      <c r="H727" s="14">
        <v>7.58</v>
      </c>
      <c r="I727" s="14">
        <v>0</v>
      </c>
      <c r="J727" s="12">
        <f t="shared" si="30"/>
        <v>7.58</v>
      </c>
      <c r="K727" s="10"/>
      <c r="L727" s="10"/>
      <c r="M727" s="10"/>
    </row>
    <row r="728" spans="1:13" x14ac:dyDescent="0.35">
      <c r="A728" s="10"/>
      <c r="B728" s="10"/>
      <c r="C728" s="10"/>
      <c r="D728" s="13"/>
      <c r="E728" s="11" t="s">
        <v>27</v>
      </c>
      <c r="F728" s="10">
        <v>0</v>
      </c>
      <c r="G728" s="14">
        <v>0</v>
      </c>
      <c r="H728" s="14">
        <v>0</v>
      </c>
      <c r="I728" s="14">
        <v>0</v>
      </c>
      <c r="J728" s="12">
        <f t="shared" si="30"/>
        <v>0</v>
      </c>
      <c r="K728" s="10"/>
      <c r="L728" s="10"/>
      <c r="M728" s="10"/>
    </row>
    <row r="729" spans="1:13" x14ac:dyDescent="0.35">
      <c r="A729" s="10"/>
      <c r="B729" s="10"/>
      <c r="C729" s="10"/>
      <c r="D729" s="13"/>
      <c r="E729" s="11" t="s">
        <v>352</v>
      </c>
      <c r="F729" s="10">
        <v>1</v>
      </c>
      <c r="G729" s="14">
        <v>0</v>
      </c>
      <c r="H729" s="14">
        <v>3.17</v>
      </c>
      <c r="I729" s="14">
        <v>0</v>
      </c>
      <c r="J729" s="12">
        <f t="shared" si="30"/>
        <v>3.17</v>
      </c>
      <c r="K729" s="10"/>
      <c r="L729" s="10"/>
      <c r="M729" s="10"/>
    </row>
    <row r="730" spans="1:13" x14ac:dyDescent="0.35">
      <c r="A730" s="10"/>
      <c r="B730" s="10"/>
      <c r="C730" s="10"/>
      <c r="D730" s="13"/>
      <c r="E730" s="11" t="s">
        <v>349</v>
      </c>
      <c r="F730" s="10">
        <v>1</v>
      </c>
      <c r="G730" s="14">
        <v>0</v>
      </c>
      <c r="H730" s="14">
        <v>9.7899999999999991</v>
      </c>
      <c r="I730" s="14">
        <v>0</v>
      </c>
      <c r="J730" s="12">
        <f t="shared" si="30"/>
        <v>9.7899999999999991</v>
      </c>
      <c r="K730" s="10"/>
      <c r="L730" s="10"/>
      <c r="M730" s="10"/>
    </row>
    <row r="731" spans="1:13" x14ac:dyDescent="0.35">
      <c r="A731" s="10"/>
      <c r="B731" s="10"/>
      <c r="C731" s="10"/>
      <c r="D731" s="13"/>
      <c r="E731" s="11" t="s">
        <v>350</v>
      </c>
      <c r="F731" s="10">
        <v>1</v>
      </c>
      <c r="G731" s="14">
        <v>0</v>
      </c>
      <c r="H731" s="14">
        <v>7.58</v>
      </c>
      <c r="I731" s="14">
        <v>0</v>
      </c>
      <c r="J731" s="12">
        <f t="shared" si="30"/>
        <v>7.58</v>
      </c>
      <c r="K731" s="10"/>
      <c r="L731" s="10"/>
      <c r="M731" s="10"/>
    </row>
    <row r="732" spans="1:13" x14ac:dyDescent="0.35">
      <c r="A732" s="10"/>
      <c r="B732" s="10"/>
      <c r="C732" s="10"/>
      <c r="D732" s="13"/>
      <c r="E732" s="11" t="s">
        <v>28</v>
      </c>
      <c r="F732" s="10">
        <v>0</v>
      </c>
      <c r="G732" s="14">
        <v>0</v>
      </c>
      <c r="H732" s="14">
        <v>0</v>
      </c>
      <c r="I732" s="14">
        <v>0</v>
      </c>
      <c r="J732" s="12">
        <f t="shared" si="30"/>
        <v>0</v>
      </c>
      <c r="K732" s="10"/>
      <c r="L732" s="10"/>
      <c r="M732" s="10"/>
    </row>
    <row r="733" spans="1:13" x14ac:dyDescent="0.35">
      <c r="A733" s="10"/>
      <c r="B733" s="10"/>
      <c r="C733" s="10"/>
      <c r="D733" s="13"/>
      <c r="E733" s="11" t="s">
        <v>352</v>
      </c>
      <c r="F733" s="10">
        <v>1</v>
      </c>
      <c r="G733" s="14">
        <v>0</v>
      </c>
      <c r="H733" s="14">
        <v>1.29</v>
      </c>
      <c r="I733" s="14">
        <v>0</v>
      </c>
      <c r="J733" s="12">
        <f t="shared" si="30"/>
        <v>1.29</v>
      </c>
      <c r="K733" s="10"/>
      <c r="L733" s="10"/>
      <c r="M733" s="10"/>
    </row>
    <row r="734" spans="1:13" x14ac:dyDescent="0.35">
      <c r="A734" s="10"/>
      <c r="B734" s="10"/>
      <c r="C734" s="10"/>
      <c r="D734" s="13"/>
      <c r="E734" s="11" t="s">
        <v>349</v>
      </c>
      <c r="F734" s="10">
        <v>1</v>
      </c>
      <c r="G734" s="14">
        <v>0</v>
      </c>
      <c r="H734" s="14">
        <v>10</v>
      </c>
      <c r="I734" s="14">
        <v>0</v>
      </c>
      <c r="J734" s="12">
        <f t="shared" si="30"/>
        <v>10</v>
      </c>
      <c r="K734" s="10"/>
      <c r="L734" s="10"/>
      <c r="M734" s="10"/>
    </row>
    <row r="735" spans="1:13" x14ac:dyDescent="0.35">
      <c r="A735" s="10"/>
      <c r="B735" s="10"/>
      <c r="C735" s="10"/>
      <c r="D735" s="13"/>
      <c r="E735" s="11" t="s">
        <v>350</v>
      </c>
      <c r="F735" s="10">
        <v>1</v>
      </c>
      <c r="G735" s="14">
        <v>0</v>
      </c>
      <c r="H735" s="14">
        <v>9.58</v>
      </c>
      <c r="I735" s="14">
        <v>0</v>
      </c>
      <c r="J735" s="12">
        <f t="shared" si="30"/>
        <v>9.58</v>
      </c>
      <c r="K735" s="10"/>
      <c r="L735" s="10"/>
      <c r="M735" s="10"/>
    </row>
    <row r="736" spans="1:13" x14ac:dyDescent="0.35">
      <c r="A736" s="10"/>
      <c r="B736" s="10"/>
      <c r="C736" s="10"/>
      <c r="D736" s="13"/>
      <c r="E736" s="11" t="s">
        <v>354</v>
      </c>
      <c r="F736" s="10">
        <v>1</v>
      </c>
      <c r="G736" s="14">
        <v>0</v>
      </c>
      <c r="H736" s="14">
        <v>5.32</v>
      </c>
      <c r="I736" s="14">
        <v>0</v>
      </c>
      <c r="J736" s="12">
        <f t="shared" si="30"/>
        <v>5.32</v>
      </c>
      <c r="K736" s="10"/>
      <c r="L736" s="10"/>
      <c r="M736" s="10"/>
    </row>
    <row r="737" spans="1:13" x14ac:dyDescent="0.35">
      <c r="A737" s="118"/>
      <c r="B737" s="118"/>
      <c r="C737" s="118"/>
      <c r="D737" s="119"/>
      <c r="E737" s="118"/>
      <c r="F737" s="118"/>
      <c r="G737" s="118"/>
      <c r="H737" s="118"/>
      <c r="I737" s="118"/>
      <c r="J737" s="120" t="s">
        <v>355</v>
      </c>
      <c r="K737" s="121">
        <f>SUM(J717:J736)</f>
        <v>98.59</v>
      </c>
      <c r="L737" s="122">
        <v>0</v>
      </c>
      <c r="M737" s="121">
        <f>ROUND(L737*K737,2)</f>
        <v>0</v>
      </c>
    </row>
    <row r="738" spans="1:13" x14ac:dyDescent="0.35">
      <c r="A738" s="11" t="s">
        <v>356</v>
      </c>
      <c r="B738" s="11" t="s">
        <v>19</v>
      </c>
      <c r="C738" s="11" t="s">
        <v>357</v>
      </c>
      <c r="D738" s="23" t="s">
        <v>358</v>
      </c>
      <c r="E738" s="10"/>
      <c r="F738" s="10"/>
      <c r="G738" s="10"/>
      <c r="H738" s="10"/>
      <c r="I738" s="10"/>
      <c r="J738" s="10"/>
      <c r="K738" s="12">
        <f>K763</f>
        <v>397.94999999999993</v>
      </c>
      <c r="L738" s="12">
        <f>L763</f>
        <v>0</v>
      </c>
      <c r="M738" s="12">
        <f>M763</f>
        <v>0</v>
      </c>
    </row>
    <row r="739" spans="1:13" ht="89.25" customHeight="1" x14ac:dyDescent="0.35">
      <c r="A739" s="10"/>
      <c r="B739" s="10"/>
      <c r="C739" s="10"/>
      <c r="D739" s="13" t="s">
        <v>359</v>
      </c>
      <c r="E739" s="10"/>
      <c r="F739" s="10"/>
      <c r="G739" s="10"/>
      <c r="H739" s="10"/>
      <c r="I739" s="10"/>
      <c r="J739" s="10"/>
      <c r="K739" s="10"/>
      <c r="L739" s="10"/>
      <c r="M739" s="10"/>
    </row>
    <row r="740" spans="1:13" x14ac:dyDescent="0.35">
      <c r="A740" s="10"/>
      <c r="B740" s="10"/>
      <c r="C740" s="10"/>
      <c r="D740" s="13"/>
      <c r="E740" s="15" t="s">
        <v>360</v>
      </c>
      <c r="F740" s="10">
        <v>0</v>
      </c>
      <c r="G740" s="14">
        <v>0</v>
      </c>
      <c r="H740" s="14">
        <v>0</v>
      </c>
      <c r="I740" s="14">
        <v>0</v>
      </c>
      <c r="J740" s="12">
        <f t="shared" ref="J740:J762" si="31">F740*(G740+ (G740= 0))*(H740+ (H740= 0))*(I740+ (I740= 0))</f>
        <v>0</v>
      </c>
      <c r="K740" s="10"/>
      <c r="L740" s="10"/>
      <c r="M740" s="10"/>
    </row>
    <row r="741" spans="1:13" x14ac:dyDescent="0.35">
      <c r="A741" s="10"/>
      <c r="B741" s="10"/>
      <c r="C741" s="10"/>
      <c r="D741" s="13"/>
      <c r="E741" s="11" t="s">
        <v>361</v>
      </c>
      <c r="F741" s="10">
        <v>1</v>
      </c>
      <c r="G741" s="14">
        <v>17.350000000000001</v>
      </c>
      <c r="H741" s="14">
        <v>0</v>
      </c>
      <c r="I741" s="14">
        <v>0</v>
      </c>
      <c r="J741" s="12">
        <f t="shared" si="31"/>
        <v>17.350000000000001</v>
      </c>
      <c r="K741" s="10"/>
      <c r="L741" s="10"/>
      <c r="M741" s="10"/>
    </row>
    <row r="742" spans="1:13" x14ac:dyDescent="0.35">
      <c r="A742" s="10"/>
      <c r="B742" s="10"/>
      <c r="C742" s="10"/>
      <c r="D742" s="13"/>
      <c r="E742" s="11" t="s">
        <v>362</v>
      </c>
      <c r="F742" s="10">
        <v>1</v>
      </c>
      <c r="G742" s="14">
        <v>14.65</v>
      </c>
      <c r="H742" s="14">
        <v>0</v>
      </c>
      <c r="I742" s="14">
        <v>0</v>
      </c>
      <c r="J742" s="12">
        <f t="shared" si="31"/>
        <v>14.65</v>
      </c>
      <c r="K742" s="10"/>
      <c r="L742" s="10"/>
      <c r="M742" s="10"/>
    </row>
    <row r="743" spans="1:13" x14ac:dyDescent="0.35">
      <c r="A743" s="10"/>
      <c r="B743" s="10"/>
      <c r="C743" s="10"/>
      <c r="D743" s="13"/>
      <c r="E743" s="11" t="s">
        <v>363</v>
      </c>
      <c r="F743" s="10">
        <v>1</v>
      </c>
      <c r="G743" s="14">
        <v>17.399999999999999</v>
      </c>
      <c r="H743" s="14">
        <v>0</v>
      </c>
      <c r="I743" s="14">
        <v>0</v>
      </c>
      <c r="J743" s="12">
        <f t="shared" si="31"/>
        <v>17.399999999999999</v>
      </c>
      <c r="K743" s="10"/>
      <c r="L743" s="10"/>
      <c r="M743" s="10"/>
    </row>
    <row r="744" spans="1:13" x14ac:dyDescent="0.35">
      <c r="A744" s="10"/>
      <c r="B744" s="10"/>
      <c r="C744" s="10"/>
      <c r="D744" s="13"/>
      <c r="E744" s="15" t="s">
        <v>364</v>
      </c>
      <c r="F744" s="10">
        <v>0</v>
      </c>
      <c r="G744" s="14">
        <v>0</v>
      </c>
      <c r="H744" s="14">
        <v>0</v>
      </c>
      <c r="I744" s="14">
        <v>0</v>
      </c>
      <c r="J744" s="12">
        <f t="shared" si="31"/>
        <v>0</v>
      </c>
      <c r="K744" s="10"/>
      <c r="L744" s="10"/>
      <c r="M744" s="10"/>
    </row>
    <row r="745" spans="1:13" x14ac:dyDescent="0.35">
      <c r="A745" s="10"/>
      <c r="B745" s="10"/>
      <c r="C745" s="10"/>
      <c r="D745" s="13"/>
      <c r="E745" s="11" t="s">
        <v>365</v>
      </c>
      <c r="F745" s="10">
        <v>1</v>
      </c>
      <c r="G745" s="14">
        <v>2.2000000000000002</v>
      </c>
      <c r="H745" s="14">
        <v>0</v>
      </c>
      <c r="I745" s="14">
        <v>0</v>
      </c>
      <c r="J745" s="12">
        <f t="shared" si="31"/>
        <v>2.2000000000000002</v>
      </c>
      <c r="K745" s="10"/>
      <c r="L745" s="10"/>
      <c r="M745" s="10"/>
    </row>
    <row r="746" spans="1:13" x14ac:dyDescent="0.35">
      <c r="A746" s="10"/>
      <c r="B746" s="10"/>
      <c r="C746" s="10"/>
      <c r="D746" s="13"/>
      <c r="E746" s="11" t="s">
        <v>77</v>
      </c>
      <c r="F746" s="10">
        <v>1</v>
      </c>
      <c r="G746" s="14">
        <v>9</v>
      </c>
      <c r="H746" s="14">
        <v>0</v>
      </c>
      <c r="I746" s="14">
        <v>0</v>
      </c>
      <c r="J746" s="12">
        <f t="shared" si="31"/>
        <v>9</v>
      </c>
      <c r="K746" s="10"/>
      <c r="L746" s="10"/>
      <c r="M746" s="10"/>
    </row>
    <row r="747" spans="1:13" x14ac:dyDescent="0.35">
      <c r="A747" s="10"/>
      <c r="B747" s="10"/>
      <c r="C747" s="10"/>
      <c r="D747" s="13"/>
      <c r="E747" s="11" t="s">
        <v>366</v>
      </c>
      <c r="F747" s="10">
        <v>1</v>
      </c>
      <c r="G747" s="14">
        <v>26.7</v>
      </c>
      <c r="H747" s="14">
        <v>0</v>
      </c>
      <c r="I747" s="14">
        <v>0</v>
      </c>
      <c r="J747" s="12">
        <f t="shared" si="31"/>
        <v>26.7</v>
      </c>
      <c r="K747" s="10"/>
      <c r="L747" s="10"/>
      <c r="M747" s="10"/>
    </row>
    <row r="748" spans="1:13" x14ac:dyDescent="0.35">
      <c r="A748" s="10"/>
      <c r="B748" s="10"/>
      <c r="C748" s="10"/>
      <c r="D748" s="13"/>
      <c r="E748" s="15" t="s">
        <v>63</v>
      </c>
      <c r="F748" s="10">
        <v>0</v>
      </c>
      <c r="G748" s="14">
        <v>0</v>
      </c>
      <c r="H748" s="14">
        <v>0</v>
      </c>
      <c r="I748" s="14">
        <v>0</v>
      </c>
      <c r="J748" s="12">
        <f t="shared" si="31"/>
        <v>0</v>
      </c>
      <c r="K748" s="10"/>
      <c r="L748" s="10"/>
      <c r="M748" s="10"/>
    </row>
    <row r="749" spans="1:13" x14ac:dyDescent="0.35">
      <c r="A749" s="10"/>
      <c r="B749" s="10"/>
      <c r="C749" s="10"/>
      <c r="D749" s="13"/>
      <c r="E749" s="11" t="s">
        <v>367</v>
      </c>
      <c r="F749" s="10">
        <v>1</v>
      </c>
      <c r="G749" s="14">
        <v>26.9</v>
      </c>
      <c r="H749" s="14">
        <v>0</v>
      </c>
      <c r="I749" s="14">
        <v>0</v>
      </c>
      <c r="J749" s="12">
        <f t="shared" si="31"/>
        <v>26.9</v>
      </c>
      <c r="K749" s="10"/>
      <c r="L749" s="10"/>
      <c r="M749" s="10"/>
    </row>
    <row r="750" spans="1:13" x14ac:dyDescent="0.35">
      <c r="A750" s="10"/>
      <c r="B750" s="10"/>
      <c r="C750" s="10"/>
      <c r="D750" s="13"/>
      <c r="E750" s="11" t="s">
        <v>368</v>
      </c>
      <c r="F750" s="10">
        <v>1</v>
      </c>
      <c r="G750" s="14">
        <v>17.2</v>
      </c>
      <c r="H750" s="14">
        <v>0</v>
      </c>
      <c r="I750" s="14">
        <v>0</v>
      </c>
      <c r="J750" s="12">
        <f t="shared" si="31"/>
        <v>17.2</v>
      </c>
      <c r="K750" s="10"/>
      <c r="L750" s="10"/>
      <c r="M750" s="10"/>
    </row>
    <row r="751" spans="1:13" x14ac:dyDescent="0.35">
      <c r="A751" s="10"/>
      <c r="B751" s="10"/>
      <c r="C751" s="10"/>
      <c r="D751" s="13"/>
      <c r="E751" s="15" t="s">
        <v>369</v>
      </c>
      <c r="F751" s="10">
        <v>0</v>
      </c>
      <c r="G751" s="14">
        <v>0</v>
      </c>
      <c r="H751" s="14">
        <v>0</v>
      </c>
      <c r="I751" s="14">
        <v>0</v>
      </c>
      <c r="J751" s="12">
        <f t="shared" si="31"/>
        <v>0</v>
      </c>
      <c r="K751" s="10"/>
      <c r="L751" s="10"/>
      <c r="M751" s="10"/>
    </row>
    <row r="752" spans="1:13" x14ac:dyDescent="0.35">
      <c r="A752" s="10"/>
      <c r="B752" s="10"/>
      <c r="C752" s="10"/>
      <c r="D752" s="13"/>
      <c r="E752" s="11" t="s">
        <v>370</v>
      </c>
      <c r="F752" s="10">
        <v>2</v>
      </c>
      <c r="G752" s="14">
        <v>24.85</v>
      </c>
      <c r="H752" s="14">
        <v>0</v>
      </c>
      <c r="I752" s="14">
        <v>0</v>
      </c>
      <c r="J752" s="12">
        <f t="shared" si="31"/>
        <v>49.7</v>
      </c>
      <c r="K752" s="10"/>
      <c r="L752" s="10"/>
      <c r="M752" s="10"/>
    </row>
    <row r="753" spans="1:13" x14ac:dyDescent="0.35">
      <c r="A753" s="10"/>
      <c r="B753" s="10"/>
      <c r="C753" s="10"/>
      <c r="D753" s="13"/>
      <c r="E753" s="11" t="s">
        <v>371</v>
      </c>
      <c r="F753" s="10">
        <v>2</v>
      </c>
      <c r="G753" s="14">
        <v>29.7</v>
      </c>
      <c r="H753" s="14">
        <v>0</v>
      </c>
      <c r="I753" s="14">
        <v>0</v>
      </c>
      <c r="J753" s="12">
        <f t="shared" si="31"/>
        <v>59.4</v>
      </c>
      <c r="K753" s="10"/>
      <c r="L753" s="10"/>
      <c r="M753" s="10"/>
    </row>
    <row r="754" spans="1:13" x14ac:dyDescent="0.35">
      <c r="A754" s="10"/>
      <c r="B754" s="10"/>
      <c r="C754" s="10"/>
      <c r="D754" s="13"/>
      <c r="E754" s="11" t="s">
        <v>372</v>
      </c>
      <c r="F754" s="10">
        <v>2</v>
      </c>
      <c r="G754" s="14">
        <v>18.899999999999999</v>
      </c>
      <c r="H754" s="14">
        <v>0</v>
      </c>
      <c r="I754" s="14">
        <v>0</v>
      </c>
      <c r="J754" s="12">
        <f t="shared" si="31"/>
        <v>37.799999999999997</v>
      </c>
      <c r="K754" s="10"/>
      <c r="L754" s="10"/>
      <c r="M754" s="10"/>
    </row>
    <row r="755" spans="1:13" x14ac:dyDescent="0.35">
      <c r="A755" s="10"/>
      <c r="B755" s="10"/>
      <c r="C755" s="10"/>
      <c r="D755" s="13"/>
      <c r="E755" s="11" t="s">
        <v>373</v>
      </c>
      <c r="F755" s="10">
        <v>2</v>
      </c>
      <c r="G755" s="14">
        <v>11.5</v>
      </c>
      <c r="H755" s="14">
        <v>0</v>
      </c>
      <c r="I755" s="14">
        <v>0</v>
      </c>
      <c r="J755" s="12">
        <f t="shared" si="31"/>
        <v>23</v>
      </c>
      <c r="K755" s="10"/>
      <c r="L755" s="10"/>
      <c r="M755" s="10"/>
    </row>
    <row r="756" spans="1:13" x14ac:dyDescent="0.35">
      <c r="A756" s="10"/>
      <c r="B756" s="10"/>
      <c r="C756" s="10"/>
      <c r="D756" s="13"/>
      <c r="E756" s="15" t="s">
        <v>374</v>
      </c>
      <c r="F756" s="10">
        <v>0</v>
      </c>
      <c r="G756" s="14">
        <v>0</v>
      </c>
      <c r="H756" s="14">
        <v>0</v>
      </c>
      <c r="I756" s="14">
        <v>0</v>
      </c>
      <c r="J756" s="12">
        <f t="shared" si="31"/>
        <v>0</v>
      </c>
      <c r="K756" s="10"/>
      <c r="L756" s="10"/>
      <c r="M756" s="10"/>
    </row>
    <row r="757" spans="1:13" x14ac:dyDescent="0.35">
      <c r="A757" s="10"/>
      <c r="B757" s="10"/>
      <c r="C757" s="10"/>
      <c r="D757" s="13"/>
      <c r="E757" s="11" t="s">
        <v>370</v>
      </c>
      <c r="F757" s="10">
        <v>1</v>
      </c>
      <c r="G757" s="14">
        <v>20.100000000000001</v>
      </c>
      <c r="H757" s="14">
        <v>0</v>
      </c>
      <c r="I757" s="14">
        <v>0</v>
      </c>
      <c r="J757" s="12">
        <f t="shared" ref="J757:J759" si="32">F757*(G757+ (G757= 0))*(H757+ (H757= 0))*(I757+ (I757= 0))</f>
        <v>20.100000000000001</v>
      </c>
      <c r="K757" s="10"/>
      <c r="L757" s="10"/>
      <c r="M757" s="10"/>
    </row>
    <row r="758" spans="1:13" x14ac:dyDescent="0.35">
      <c r="A758" s="10"/>
      <c r="B758" s="10"/>
      <c r="C758" s="10"/>
      <c r="D758" s="13"/>
      <c r="E758" s="11" t="s">
        <v>371</v>
      </c>
      <c r="F758" s="10">
        <v>1</v>
      </c>
      <c r="G758" s="14">
        <v>12.5</v>
      </c>
      <c r="H758" s="14">
        <v>0</v>
      </c>
      <c r="I758" s="14">
        <v>0</v>
      </c>
      <c r="J758" s="12">
        <f t="shared" si="32"/>
        <v>12.5</v>
      </c>
      <c r="K758" s="10"/>
      <c r="L758" s="10"/>
      <c r="M758" s="10"/>
    </row>
    <row r="759" spans="1:13" x14ac:dyDescent="0.35">
      <c r="A759" s="10"/>
      <c r="B759" s="10"/>
      <c r="C759" s="10"/>
      <c r="D759" s="13"/>
      <c r="E759" s="11" t="s">
        <v>372</v>
      </c>
      <c r="F759" s="10">
        <v>1</v>
      </c>
      <c r="G759" s="14">
        <v>13.15</v>
      </c>
      <c r="H759" s="14">
        <v>0</v>
      </c>
      <c r="I759" s="14">
        <v>0</v>
      </c>
      <c r="J759" s="12">
        <f t="shared" si="32"/>
        <v>13.15</v>
      </c>
      <c r="K759" s="10"/>
      <c r="L759" s="10"/>
      <c r="M759" s="10"/>
    </row>
    <row r="760" spans="1:13" x14ac:dyDescent="0.35">
      <c r="A760" s="10"/>
      <c r="B760" s="10"/>
      <c r="C760" s="10"/>
      <c r="D760" s="13"/>
      <c r="E760" s="11" t="s">
        <v>373</v>
      </c>
      <c r="F760" s="10">
        <v>1</v>
      </c>
      <c r="G760" s="14">
        <v>12.4</v>
      </c>
      <c r="H760" s="14">
        <v>0</v>
      </c>
      <c r="I760" s="14">
        <v>0</v>
      </c>
      <c r="J760" s="12">
        <f t="shared" si="31"/>
        <v>12.4</v>
      </c>
      <c r="K760" s="10"/>
      <c r="L760" s="10"/>
      <c r="M760" s="10"/>
    </row>
    <row r="761" spans="1:13" x14ac:dyDescent="0.35">
      <c r="A761" s="10"/>
      <c r="B761" s="10"/>
      <c r="C761" s="10"/>
      <c r="D761" s="13"/>
      <c r="E761" s="11" t="s">
        <v>375</v>
      </c>
      <c r="F761" s="10">
        <v>1</v>
      </c>
      <c r="G761" s="14">
        <v>19.55</v>
      </c>
      <c r="H761" s="14">
        <v>0</v>
      </c>
      <c r="I761" s="14">
        <v>0</v>
      </c>
      <c r="J761" s="12">
        <f t="shared" si="31"/>
        <v>19.55</v>
      </c>
      <c r="K761" s="10"/>
      <c r="L761" s="10"/>
      <c r="M761" s="10"/>
    </row>
    <row r="762" spans="1:13" x14ac:dyDescent="0.35">
      <c r="A762" s="10"/>
      <c r="B762" s="10"/>
      <c r="C762" s="10"/>
      <c r="D762" s="13"/>
      <c r="E762" s="11" t="s">
        <v>376</v>
      </c>
      <c r="F762" s="10">
        <v>1</v>
      </c>
      <c r="G762" s="14">
        <v>18.95</v>
      </c>
      <c r="H762" s="14">
        <v>0</v>
      </c>
      <c r="I762" s="14">
        <v>0</v>
      </c>
      <c r="J762" s="12">
        <f t="shared" si="31"/>
        <v>18.95</v>
      </c>
      <c r="K762" s="10"/>
      <c r="L762" s="10"/>
      <c r="M762" s="10"/>
    </row>
    <row r="763" spans="1:13" x14ac:dyDescent="0.35">
      <c r="A763" s="118"/>
      <c r="B763" s="118"/>
      <c r="C763" s="118"/>
      <c r="D763" s="119"/>
      <c r="E763" s="118"/>
      <c r="F763" s="118"/>
      <c r="G763" s="118"/>
      <c r="H763" s="118"/>
      <c r="I763" s="118"/>
      <c r="J763" s="120" t="s">
        <v>356</v>
      </c>
      <c r="K763" s="121">
        <f>SUM(J740:J762)</f>
        <v>397.94999999999993</v>
      </c>
      <c r="L763" s="122">
        <v>0</v>
      </c>
      <c r="M763" s="121">
        <f>ROUND(L763*K763,2)</f>
        <v>0</v>
      </c>
    </row>
    <row r="764" spans="1:13" x14ac:dyDescent="0.35">
      <c r="A764" s="11" t="s">
        <v>356</v>
      </c>
      <c r="B764" s="11" t="s">
        <v>19</v>
      </c>
      <c r="C764" s="11" t="s">
        <v>357</v>
      </c>
      <c r="D764" s="23" t="s">
        <v>377</v>
      </c>
      <c r="E764" s="10"/>
      <c r="F764" s="10"/>
      <c r="G764" s="10"/>
      <c r="H764" s="10"/>
      <c r="I764" s="10"/>
      <c r="J764" s="10"/>
      <c r="K764" s="12">
        <f>K781</f>
        <v>79.099999999999994</v>
      </c>
      <c r="L764" s="12">
        <f>L781</f>
        <v>0</v>
      </c>
      <c r="M764" s="12">
        <f>M781</f>
        <v>0</v>
      </c>
    </row>
    <row r="765" spans="1:13" ht="89.25" customHeight="1" x14ac:dyDescent="0.35">
      <c r="A765" s="10"/>
      <c r="B765" s="10"/>
      <c r="C765" s="10"/>
      <c r="D765" s="13" t="s">
        <v>378</v>
      </c>
      <c r="E765" s="10"/>
      <c r="F765" s="10"/>
      <c r="G765" s="10"/>
      <c r="H765" s="10"/>
      <c r="I765" s="10"/>
      <c r="J765" s="10"/>
      <c r="K765" s="10"/>
      <c r="L765" s="10"/>
      <c r="M765" s="10"/>
    </row>
    <row r="766" spans="1:13" x14ac:dyDescent="0.35">
      <c r="A766" s="10"/>
      <c r="B766" s="10"/>
      <c r="C766" s="10"/>
      <c r="D766" s="13"/>
      <c r="E766" s="11" t="s">
        <v>379</v>
      </c>
      <c r="F766" s="10">
        <v>0</v>
      </c>
      <c r="G766" s="14">
        <v>0</v>
      </c>
      <c r="H766" s="14">
        <v>0</v>
      </c>
      <c r="I766" s="14">
        <v>0</v>
      </c>
      <c r="J766" s="12">
        <f t="shared" ref="J766:J780" si="33">F766*(G766+ (G766= 0))*(H766+ (H766= 0))*(I766+ (I766= 0))</f>
        <v>0</v>
      </c>
      <c r="K766" s="10"/>
      <c r="L766" s="10"/>
      <c r="M766" s="10"/>
    </row>
    <row r="767" spans="1:13" x14ac:dyDescent="0.35">
      <c r="A767" s="10"/>
      <c r="B767" s="10"/>
      <c r="C767" s="10"/>
      <c r="D767" s="13"/>
      <c r="E767" s="11" t="s">
        <v>368</v>
      </c>
      <c r="F767" s="10">
        <v>2</v>
      </c>
      <c r="G767" s="14">
        <v>3.8</v>
      </c>
      <c r="H767" s="14">
        <v>0</v>
      </c>
      <c r="I767" s="14">
        <v>0</v>
      </c>
      <c r="J767" s="12">
        <f t="shared" si="33"/>
        <v>7.6</v>
      </c>
      <c r="K767" s="10"/>
      <c r="L767" s="10"/>
      <c r="M767" s="10"/>
    </row>
    <row r="768" spans="1:13" x14ac:dyDescent="0.35">
      <c r="A768" s="10"/>
      <c r="B768" s="10"/>
      <c r="C768" s="10"/>
      <c r="D768" s="13"/>
      <c r="E768" s="15" t="s">
        <v>364</v>
      </c>
      <c r="F768" s="10">
        <v>0</v>
      </c>
      <c r="G768" s="14">
        <v>0</v>
      </c>
      <c r="H768" s="14">
        <v>0</v>
      </c>
      <c r="I768" s="14">
        <v>0</v>
      </c>
      <c r="J768" s="12">
        <f t="shared" si="33"/>
        <v>0</v>
      </c>
      <c r="K768" s="10"/>
      <c r="L768" s="10"/>
      <c r="M768" s="10"/>
    </row>
    <row r="769" spans="1:13" x14ac:dyDescent="0.35">
      <c r="A769" s="10"/>
      <c r="B769" s="10"/>
      <c r="C769" s="10"/>
      <c r="D769" s="13"/>
      <c r="E769" s="11" t="s">
        <v>380</v>
      </c>
      <c r="F769" s="10">
        <v>1</v>
      </c>
      <c r="G769" s="14">
        <v>3</v>
      </c>
      <c r="H769" s="14">
        <v>0</v>
      </c>
      <c r="I769" s="14">
        <v>0</v>
      </c>
      <c r="J769" s="12">
        <f t="shared" si="33"/>
        <v>3</v>
      </c>
      <c r="K769" s="10"/>
      <c r="L769" s="10"/>
      <c r="M769" s="10"/>
    </row>
    <row r="770" spans="1:13" x14ac:dyDescent="0.35">
      <c r="A770" s="10"/>
      <c r="B770" s="10"/>
      <c r="C770" s="10"/>
      <c r="D770" s="13"/>
      <c r="E770" s="11" t="s">
        <v>381</v>
      </c>
      <c r="F770" s="10">
        <v>1</v>
      </c>
      <c r="G770" s="14">
        <v>1.35</v>
      </c>
      <c r="H770" s="14">
        <v>0</v>
      </c>
      <c r="I770" s="14">
        <v>0</v>
      </c>
      <c r="J770" s="12">
        <f t="shared" si="33"/>
        <v>1.35</v>
      </c>
      <c r="K770" s="10"/>
      <c r="L770" s="10"/>
      <c r="M770" s="10"/>
    </row>
    <row r="771" spans="1:13" x14ac:dyDescent="0.35">
      <c r="A771" s="10"/>
      <c r="B771" s="10"/>
      <c r="C771" s="10"/>
      <c r="D771" s="13"/>
      <c r="E771" s="11" t="s">
        <v>382</v>
      </c>
      <c r="F771" s="10">
        <v>1</v>
      </c>
      <c r="G771" s="14">
        <v>5.2</v>
      </c>
      <c r="H771" s="14">
        <v>0</v>
      </c>
      <c r="I771" s="14">
        <v>0</v>
      </c>
      <c r="J771" s="12">
        <f t="shared" si="33"/>
        <v>5.2</v>
      </c>
      <c r="K771" s="10"/>
      <c r="L771" s="10"/>
      <c r="M771" s="10"/>
    </row>
    <row r="772" spans="1:13" x14ac:dyDescent="0.35">
      <c r="A772" s="10"/>
      <c r="B772" s="10"/>
      <c r="C772" s="10"/>
      <c r="D772" s="13"/>
      <c r="E772" s="11" t="s">
        <v>383</v>
      </c>
      <c r="F772" s="10">
        <v>1</v>
      </c>
      <c r="G772" s="14">
        <v>4.5</v>
      </c>
      <c r="H772" s="14">
        <v>0</v>
      </c>
      <c r="I772" s="14">
        <v>0</v>
      </c>
      <c r="J772" s="12">
        <f t="shared" si="33"/>
        <v>4.5</v>
      </c>
      <c r="K772" s="10"/>
      <c r="L772" s="10"/>
      <c r="M772" s="10"/>
    </row>
    <row r="773" spans="1:13" x14ac:dyDescent="0.35">
      <c r="A773" s="10"/>
      <c r="B773" s="10"/>
      <c r="C773" s="10"/>
      <c r="D773" s="13"/>
      <c r="E773" s="11" t="s">
        <v>384</v>
      </c>
      <c r="F773" s="10">
        <v>1</v>
      </c>
      <c r="G773" s="14">
        <v>17.2</v>
      </c>
      <c r="H773" s="14">
        <v>0</v>
      </c>
      <c r="I773" s="14">
        <v>0</v>
      </c>
      <c r="J773" s="12">
        <f t="shared" si="33"/>
        <v>17.2</v>
      </c>
      <c r="K773" s="10"/>
      <c r="L773" s="10"/>
      <c r="M773" s="10"/>
    </row>
    <row r="774" spans="1:13" x14ac:dyDescent="0.35">
      <c r="A774" s="10"/>
      <c r="B774" s="10"/>
      <c r="C774" s="10"/>
      <c r="D774" s="13"/>
      <c r="E774" s="11" t="s">
        <v>77</v>
      </c>
      <c r="F774" s="10">
        <v>1</v>
      </c>
      <c r="G774" s="14">
        <v>3.25</v>
      </c>
      <c r="H774" s="14">
        <v>0</v>
      </c>
      <c r="I774" s="14">
        <v>0</v>
      </c>
      <c r="J774" s="12">
        <f t="shared" si="33"/>
        <v>3.25</v>
      </c>
      <c r="K774" s="10"/>
      <c r="L774" s="10"/>
      <c r="M774" s="10"/>
    </row>
    <row r="775" spans="1:13" x14ac:dyDescent="0.35">
      <c r="A775" s="10"/>
      <c r="B775" s="10"/>
      <c r="C775" s="10"/>
      <c r="D775" s="13"/>
      <c r="E775" s="11" t="s">
        <v>385</v>
      </c>
      <c r="F775" s="10">
        <v>1</v>
      </c>
      <c r="G775" s="14">
        <v>2.8</v>
      </c>
      <c r="H775" s="14">
        <v>0</v>
      </c>
      <c r="I775" s="14">
        <v>0</v>
      </c>
      <c r="J775" s="12">
        <f t="shared" si="33"/>
        <v>2.8</v>
      </c>
      <c r="K775" s="10"/>
      <c r="L775" s="10"/>
      <c r="M775" s="10"/>
    </row>
    <row r="776" spans="1:13" x14ac:dyDescent="0.35">
      <c r="A776" s="10"/>
      <c r="B776" s="10"/>
      <c r="C776" s="10"/>
      <c r="D776" s="13"/>
      <c r="E776" s="15" t="s">
        <v>63</v>
      </c>
      <c r="F776" s="10">
        <v>0</v>
      </c>
      <c r="G776" s="14">
        <v>0</v>
      </c>
      <c r="H776" s="14">
        <v>0</v>
      </c>
      <c r="I776" s="14">
        <v>0</v>
      </c>
      <c r="J776" s="12">
        <f t="shared" si="33"/>
        <v>0</v>
      </c>
      <c r="K776" s="10"/>
      <c r="L776" s="10"/>
      <c r="M776" s="10"/>
    </row>
    <row r="777" spans="1:13" x14ac:dyDescent="0.35">
      <c r="A777" s="10"/>
      <c r="B777" s="10"/>
      <c r="C777" s="10"/>
      <c r="D777" s="13"/>
      <c r="E777" s="11" t="s">
        <v>386</v>
      </c>
      <c r="F777" s="10">
        <v>1</v>
      </c>
      <c r="G777" s="14">
        <v>3.8</v>
      </c>
      <c r="H777" s="14">
        <v>0</v>
      </c>
      <c r="I777" s="14">
        <v>0</v>
      </c>
      <c r="J777" s="12">
        <f t="shared" si="33"/>
        <v>3.8</v>
      </c>
      <c r="K777" s="10"/>
      <c r="L777" s="10"/>
      <c r="M777" s="10"/>
    </row>
    <row r="778" spans="1:13" x14ac:dyDescent="0.35">
      <c r="A778" s="10"/>
      <c r="B778" s="10"/>
      <c r="C778" s="10"/>
      <c r="D778" s="13"/>
      <c r="E778" s="15" t="s">
        <v>210</v>
      </c>
      <c r="F778" s="10">
        <v>0</v>
      </c>
      <c r="G778" s="14">
        <v>0</v>
      </c>
      <c r="H778" s="14">
        <v>0</v>
      </c>
      <c r="I778" s="14">
        <v>0</v>
      </c>
      <c r="J778" s="12">
        <f t="shared" si="33"/>
        <v>0</v>
      </c>
      <c r="K778" s="10"/>
      <c r="L778" s="10"/>
      <c r="M778" s="10"/>
    </row>
    <row r="779" spans="1:13" x14ac:dyDescent="0.35">
      <c r="A779" s="10"/>
      <c r="B779" s="10"/>
      <c r="C779" s="10"/>
      <c r="D779" s="13"/>
      <c r="E779" s="11" t="s">
        <v>387</v>
      </c>
      <c r="F779" s="10">
        <v>8</v>
      </c>
      <c r="G779" s="14">
        <v>3.8</v>
      </c>
      <c r="H779" s="14">
        <v>0</v>
      </c>
      <c r="I779" s="14">
        <v>0</v>
      </c>
      <c r="J779" s="12">
        <f t="shared" si="33"/>
        <v>30.4</v>
      </c>
      <c r="K779" s="10"/>
      <c r="L779" s="10"/>
      <c r="M779" s="10"/>
    </row>
    <row r="780" spans="1:13" x14ac:dyDescent="0.35">
      <c r="A780" s="10"/>
      <c r="B780" s="10"/>
      <c r="C780" s="10"/>
      <c r="D780" s="13"/>
      <c r="E780" s="15" t="s">
        <v>374</v>
      </c>
      <c r="F780" s="10">
        <v>0</v>
      </c>
      <c r="G780" s="14">
        <v>3.8</v>
      </c>
      <c r="H780" s="14">
        <v>0</v>
      </c>
      <c r="I780" s="14">
        <v>0</v>
      </c>
      <c r="J780" s="12">
        <f t="shared" si="33"/>
        <v>0</v>
      </c>
      <c r="K780" s="10"/>
      <c r="L780" s="10"/>
      <c r="M780" s="10"/>
    </row>
    <row r="781" spans="1:13" x14ac:dyDescent="0.35">
      <c r="A781" s="138"/>
      <c r="B781" s="138"/>
      <c r="C781" s="138"/>
      <c r="D781" s="139"/>
      <c r="E781" s="138"/>
      <c r="F781" s="138"/>
      <c r="G781" s="138"/>
      <c r="H781" s="138"/>
      <c r="I781" s="138"/>
      <c r="J781" s="140" t="s">
        <v>356</v>
      </c>
      <c r="K781" s="141">
        <f>SUM(J766:J780)</f>
        <v>79.099999999999994</v>
      </c>
      <c r="L781" s="142">
        <v>0</v>
      </c>
      <c r="M781" s="141">
        <f>ROUND(L781*K781,2)</f>
        <v>0</v>
      </c>
    </row>
    <row r="782" spans="1:13" x14ac:dyDescent="0.35">
      <c r="A782" s="11" t="s">
        <v>1597</v>
      </c>
      <c r="B782" s="11" t="s">
        <v>19</v>
      </c>
      <c r="C782" s="11" t="s">
        <v>4</v>
      </c>
      <c r="D782" s="23" t="s">
        <v>1587</v>
      </c>
      <c r="E782" s="10"/>
      <c r="F782" s="10"/>
      <c r="G782" s="10"/>
      <c r="H782" s="10"/>
      <c r="I782" s="10"/>
      <c r="J782" s="10"/>
      <c r="K782" s="12">
        <f>K784</f>
        <v>1</v>
      </c>
      <c r="L782" s="12">
        <f>L784</f>
        <v>0</v>
      </c>
      <c r="M782" s="12">
        <f>M784</f>
        <v>0</v>
      </c>
    </row>
    <row r="783" spans="1:13" x14ac:dyDescent="0.35">
      <c r="A783" s="10"/>
      <c r="B783" s="10"/>
      <c r="C783" s="10"/>
      <c r="D783" s="13" t="s">
        <v>1598</v>
      </c>
      <c r="E783" s="10"/>
      <c r="F783" s="10"/>
      <c r="G783" s="10"/>
      <c r="H783" s="10"/>
      <c r="I783" s="10"/>
      <c r="J783" s="10"/>
      <c r="K783" s="10"/>
      <c r="L783" s="10"/>
      <c r="M783" s="10"/>
    </row>
    <row r="784" spans="1:13" x14ac:dyDescent="0.35">
      <c r="A784" s="10"/>
      <c r="B784" s="10"/>
      <c r="C784" s="10"/>
      <c r="D784" s="13"/>
      <c r="E784" s="10"/>
      <c r="F784" s="10"/>
      <c r="G784" s="10"/>
      <c r="H784" s="10"/>
      <c r="I784" s="10"/>
      <c r="J784" s="140" t="s">
        <v>1597</v>
      </c>
      <c r="K784" s="141">
        <v>1</v>
      </c>
      <c r="L784" s="142">
        <v>0</v>
      </c>
      <c r="M784" s="141">
        <f>ROUND(L784*K784,2)</f>
        <v>0</v>
      </c>
    </row>
    <row r="785" spans="1:13" ht="0.5" customHeight="1" x14ac:dyDescent="0.35">
      <c r="A785" s="16"/>
      <c r="B785" s="16"/>
      <c r="C785" s="16"/>
      <c r="D785" s="24"/>
      <c r="E785" s="16"/>
      <c r="F785" s="16"/>
      <c r="G785" s="16"/>
      <c r="H785" s="16"/>
      <c r="I785" s="16"/>
      <c r="J785" s="16"/>
      <c r="K785" s="16"/>
      <c r="L785" s="16"/>
      <c r="M785" s="16"/>
    </row>
    <row r="786" spans="1:13" x14ac:dyDescent="0.35">
      <c r="A786" s="10"/>
      <c r="B786" s="10"/>
      <c r="C786" s="10"/>
      <c r="D786" s="13"/>
      <c r="E786" s="10"/>
      <c r="F786" s="10"/>
      <c r="G786" s="10"/>
      <c r="H786" s="10"/>
      <c r="I786" s="10"/>
      <c r="J786" s="15" t="s">
        <v>388</v>
      </c>
      <c r="K786" s="17">
        <v>1</v>
      </c>
      <c r="L786" s="9">
        <f>M686+M695+M704+M713+M737+M763+M781+M784</f>
        <v>0</v>
      </c>
      <c r="M786" s="9">
        <f>ROUND(L786*K786,2)</f>
        <v>0</v>
      </c>
    </row>
    <row r="787" spans="1:13" ht="1.1499999999999999" customHeight="1" x14ac:dyDescent="0.35">
      <c r="A787" s="16"/>
      <c r="B787" s="16"/>
      <c r="C787" s="16"/>
      <c r="D787" s="24"/>
      <c r="E787" s="16"/>
      <c r="F787" s="16"/>
      <c r="G787" s="16"/>
      <c r="H787" s="16"/>
      <c r="I787" s="16"/>
      <c r="J787" s="16"/>
      <c r="K787" s="16"/>
      <c r="L787" s="16"/>
      <c r="M787" s="16"/>
    </row>
    <row r="788" spans="1:13" x14ac:dyDescent="0.35">
      <c r="A788" s="6" t="s">
        <v>389</v>
      </c>
      <c r="B788" s="6" t="s">
        <v>16</v>
      </c>
      <c r="C788" s="6" t="s">
        <v>0</v>
      </c>
      <c r="D788" s="22" t="s">
        <v>390</v>
      </c>
      <c r="E788" s="7"/>
      <c r="F788" s="7"/>
      <c r="G788" s="7"/>
      <c r="H788" s="7"/>
      <c r="I788" s="7"/>
      <c r="J788" s="7"/>
      <c r="K788" s="8">
        <f>K826</f>
        <v>1</v>
      </c>
      <c r="L788" s="9">
        <f>L826</f>
        <v>0</v>
      </c>
      <c r="M788" s="9">
        <f>M826</f>
        <v>0</v>
      </c>
    </row>
    <row r="789" spans="1:13" x14ac:dyDescent="0.35">
      <c r="A789" s="10"/>
      <c r="B789" s="10"/>
      <c r="C789" s="10"/>
      <c r="D789" s="13"/>
      <c r="E789" s="10"/>
      <c r="F789" s="10"/>
      <c r="G789" s="10"/>
      <c r="H789" s="10"/>
      <c r="I789" s="10"/>
      <c r="J789" s="10"/>
      <c r="K789" s="10"/>
      <c r="L789" s="10"/>
      <c r="M789" s="10"/>
    </row>
    <row r="790" spans="1:13" x14ac:dyDescent="0.35">
      <c r="A790" s="11" t="s">
        <v>391</v>
      </c>
      <c r="B790" s="11" t="s">
        <v>19</v>
      </c>
      <c r="C790" s="11" t="s">
        <v>20</v>
      </c>
      <c r="D790" s="23" t="s">
        <v>392</v>
      </c>
      <c r="E790" s="10"/>
      <c r="F790" s="10"/>
      <c r="G790" s="10"/>
      <c r="H790" s="10"/>
      <c r="I790" s="10"/>
      <c r="J790" s="10"/>
      <c r="K790" s="12">
        <f>K796</f>
        <v>16.6309</v>
      </c>
      <c r="L790" s="12">
        <f>L796</f>
        <v>0</v>
      </c>
      <c r="M790" s="12">
        <f>M796</f>
        <v>0</v>
      </c>
    </row>
    <row r="791" spans="1:13" ht="94.5" x14ac:dyDescent="0.35">
      <c r="A791" s="10"/>
      <c r="B791" s="10"/>
      <c r="C791" s="10"/>
      <c r="D791" s="13" t="s">
        <v>393</v>
      </c>
      <c r="E791" s="10"/>
      <c r="F791" s="10"/>
      <c r="G791" s="10"/>
      <c r="H791" s="10"/>
      <c r="I791" s="10"/>
      <c r="J791" s="10"/>
      <c r="K791" s="10"/>
      <c r="L791" s="10"/>
      <c r="M791" s="10"/>
    </row>
    <row r="792" spans="1:13" x14ac:dyDescent="0.35">
      <c r="A792" s="10"/>
      <c r="B792" s="10"/>
      <c r="C792" s="10"/>
      <c r="D792" s="13"/>
      <c r="E792" s="11" t="s">
        <v>394</v>
      </c>
      <c r="F792" s="10">
        <v>2</v>
      </c>
      <c r="G792" s="14">
        <v>0.41</v>
      </c>
      <c r="H792" s="14">
        <v>0</v>
      </c>
      <c r="I792" s="14">
        <v>5.07</v>
      </c>
      <c r="J792" s="12">
        <f>F792*(G792+ (G792= 0))*(H792+ (H792= 0))*(I792+ (I792= 0))</f>
        <v>4.1574</v>
      </c>
      <c r="K792" s="10"/>
      <c r="L792" s="10"/>
      <c r="M792" s="10"/>
    </row>
    <row r="793" spans="1:13" x14ac:dyDescent="0.35">
      <c r="A793" s="10"/>
      <c r="B793" s="10"/>
      <c r="C793" s="10"/>
      <c r="D793" s="13"/>
      <c r="E793" s="11" t="s">
        <v>395</v>
      </c>
      <c r="F793" s="10">
        <v>2</v>
      </c>
      <c r="G793" s="14">
        <v>0.41</v>
      </c>
      <c r="H793" s="14">
        <v>0</v>
      </c>
      <c r="I793" s="14">
        <v>4.7699999999999996</v>
      </c>
      <c r="J793" s="12">
        <f>F793*(G793+ (G793= 0))*(H793+ (H793= 0))*(I793+ (I793= 0))</f>
        <v>3.9113999999999995</v>
      </c>
      <c r="K793" s="10"/>
      <c r="L793" s="10"/>
      <c r="M793" s="10"/>
    </row>
    <row r="794" spans="1:13" x14ac:dyDescent="0.35">
      <c r="A794" s="10"/>
      <c r="B794" s="10"/>
      <c r="C794" s="10"/>
      <c r="D794" s="13"/>
      <c r="E794" s="11" t="s">
        <v>396</v>
      </c>
      <c r="F794" s="10">
        <v>1</v>
      </c>
      <c r="G794" s="14">
        <v>2.81</v>
      </c>
      <c r="H794" s="14">
        <v>0.41</v>
      </c>
      <c r="I794" s="14">
        <v>0</v>
      </c>
      <c r="J794" s="12">
        <f>F794*(G794+ (G794= 0))*(H794+ (H794= 0))*(I794+ (I794= 0))</f>
        <v>1.1520999999999999</v>
      </c>
      <c r="K794" s="10"/>
      <c r="L794" s="10"/>
      <c r="M794" s="10"/>
    </row>
    <row r="795" spans="1:13" x14ac:dyDescent="0.35">
      <c r="A795" s="10"/>
      <c r="B795" s="10"/>
      <c r="C795" s="10"/>
      <c r="D795" s="13"/>
      <c r="E795" s="11" t="s">
        <v>397</v>
      </c>
      <c r="F795" s="10">
        <v>2</v>
      </c>
      <c r="G795" s="14">
        <v>12.35</v>
      </c>
      <c r="H795" s="14">
        <v>0.3</v>
      </c>
      <c r="I795" s="14">
        <v>0</v>
      </c>
      <c r="J795" s="12">
        <f>F795*(G795+ (G795= 0))*(H795+ (H795= 0))*(I795+ (I795= 0))</f>
        <v>7.4099999999999993</v>
      </c>
      <c r="K795" s="10"/>
      <c r="L795" s="10"/>
      <c r="M795" s="10"/>
    </row>
    <row r="796" spans="1:13" x14ac:dyDescent="0.35">
      <c r="A796" s="10"/>
      <c r="B796" s="10"/>
      <c r="C796" s="10"/>
      <c r="D796" s="13"/>
      <c r="E796" s="10"/>
      <c r="F796" s="10"/>
      <c r="G796" s="10"/>
      <c r="H796" s="10"/>
      <c r="I796" s="10"/>
      <c r="J796" s="15" t="s">
        <v>398</v>
      </c>
      <c r="K796" s="9">
        <f>SUM(J792:J795)</f>
        <v>16.6309</v>
      </c>
      <c r="L796" s="14">
        <v>0</v>
      </c>
      <c r="M796" s="9">
        <f>ROUND(L796*K796,2)</f>
        <v>0</v>
      </c>
    </row>
    <row r="797" spans="1:13" ht="1.1499999999999999" customHeight="1" x14ac:dyDescent="0.35">
      <c r="A797" s="16"/>
      <c r="B797" s="16"/>
      <c r="C797" s="16"/>
      <c r="D797" s="24"/>
      <c r="E797" s="16"/>
      <c r="F797" s="16"/>
      <c r="G797" s="16"/>
      <c r="H797" s="16"/>
      <c r="I797" s="16"/>
      <c r="J797" s="16"/>
      <c r="K797" s="16"/>
      <c r="L797" s="16"/>
      <c r="M797" s="16"/>
    </row>
    <row r="798" spans="1:13" x14ac:dyDescent="0.35">
      <c r="A798" s="11" t="s">
        <v>399</v>
      </c>
      <c r="B798" s="11" t="s">
        <v>19</v>
      </c>
      <c r="C798" s="11" t="s">
        <v>20</v>
      </c>
      <c r="D798" s="143" t="s">
        <v>400</v>
      </c>
      <c r="E798" s="10"/>
      <c r="F798" s="10"/>
      <c r="G798" s="10"/>
      <c r="H798" s="10"/>
      <c r="I798" s="10"/>
      <c r="J798" s="10"/>
      <c r="K798" s="12">
        <f>K801</f>
        <v>98.7</v>
      </c>
      <c r="L798" s="12">
        <f>L801</f>
        <v>0</v>
      </c>
      <c r="M798" s="12">
        <f>M801</f>
        <v>0</v>
      </c>
    </row>
    <row r="799" spans="1:13" ht="73.5" x14ac:dyDescent="0.35">
      <c r="A799" s="10"/>
      <c r="B799" s="10"/>
      <c r="C799" s="10"/>
      <c r="D799" s="13" t="s">
        <v>401</v>
      </c>
      <c r="E799" s="10"/>
      <c r="F799" s="10"/>
      <c r="G799" s="10"/>
      <c r="H799" s="10"/>
      <c r="I799" s="10"/>
      <c r="J799" s="10"/>
      <c r="K799" s="10"/>
      <c r="L799" s="10"/>
      <c r="M799" s="10"/>
    </row>
    <row r="800" spans="1:13" x14ac:dyDescent="0.35">
      <c r="A800" s="10"/>
      <c r="B800" s="10"/>
      <c r="C800" s="10"/>
      <c r="D800" s="13"/>
      <c r="E800" s="11" t="s">
        <v>24</v>
      </c>
      <c r="F800" s="10">
        <v>1</v>
      </c>
      <c r="G800" s="14">
        <v>0</v>
      </c>
      <c r="H800" s="14">
        <v>98.7</v>
      </c>
      <c r="I800" s="14">
        <v>0</v>
      </c>
      <c r="J800" s="12">
        <f>F800*(G800+ (G800= 0))*(H800+ (H800= 0))*(I800+ (I800= 0))</f>
        <v>98.7</v>
      </c>
      <c r="K800" s="10"/>
      <c r="L800" s="10"/>
      <c r="M800" s="10"/>
    </row>
    <row r="801" spans="1:13" x14ac:dyDescent="0.35">
      <c r="A801" s="10"/>
      <c r="B801" s="10"/>
      <c r="C801" s="10"/>
      <c r="D801" s="13"/>
      <c r="E801" s="10"/>
      <c r="F801" s="10"/>
      <c r="G801" s="10"/>
      <c r="H801" s="10"/>
      <c r="I801" s="10"/>
      <c r="J801" s="15" t="s">
        <v>402</v>
      </c>
      <c r="K801" s="9">
        <f>SUM(J800:J800)</f>
        <v>98.7</v>
      </c>
      <c r="L801" s="14">
        <v>0</v>
      </c>
      <c r="M801" s="9">
        <f>ROUND(L801*K801,2)</f>
        <v>0</v>
      </c>
    </row>
    <row r="802" spans="1:13" ht="1.1499999999999999" customHeight="1" x14ac:dyDescent="0.35">
      <c r="A802" s="16"/>
      <c r="B802" s="16"/>
      <c r="C802" s="16"/>
      <c r="D802" s="24"/>
      <c r="E802" s="16"/>
      <c r="F802" s="16"/>
      <c r="G802" s="16"/>
      <c r="H802" s="16"/>
      <c r="I802" s="16"/>
      <c r="J802" s="16"/>
      <c r="K802" s="16"/>
      <c r="L802" s="16"/>
      <c r="M802" s="16"/>
    </row>
    <row r="803" spans="1:13" x14ac:dyDescent="0.35">
      <c r="A803" s="11" t="s">
        <v>403</v>
      </c>
      <c r="B803" s="11" t="s">
        <v>19</v>
      </c>
      <c r="C803" s="11" t="s">
        <v>357</v>
      </c>
      <c r="D803" s="23" t="s">
        <v>404</v>
      </c>
      <c r="E803" s="10"/>
      <c r="F803" s="10"/>
      <c r="G803" s="10"/>
      <c r="H803" s="10"/>
      <c r="I803" s="10"/>
      <c r="J803" s="10"/>
      <c r="K803" s="12">
        <f>K806</f>
        <v>44.72</v>
      </c>
      <c r="L803" s="12">
        <f>L806</f>
        <v>0</v>
      </c>
      <c r="M803" s="12">
        <f>M806</f>
        <v>0</v>
      </c>
    </row>
    <row r="804" spans="1:13" ht="99.75" customHeight="1" x14ac:dyDescent="0.35">
      <c r="A804" s="10"/>
      <c r="B804" s="10"/>
      <c r="C804" s="10"/>
      <c r="D804" s="13" t="s">
        <v>405</v>
      </c>
      <c r="E804" s="10"/>
      <c r="F804" s="10"/>
      <c r="G804" s="10"/>
      <c r="H804" s="10"/>
      <c r="I804" s="10"/>
      <c r="J804" s="10"/>
      <c r="K804" s="10"/>
      <c r="L804" s="10"/>
      <c r="M804" s="10"/>
    </row>
    <row r="805" spans="1:13" x14ac:dyDescent="0.35">
      <c r="A805" s="10"/>
      <c r="B805" s="10"/>
      <c r="C805" s="10"/>
      <c r="D805" s="13"/>
      <c r="E805" s="11" t="s">
        <v>152</v>
      </c>
      <c r="F805" s="10">
        <v>1</v>
      </c>
      <c r="G805" s="14">
        <v>44.72</v>
      </c>
      <c r="H805" s="14">
        <v>0</v>
      </c>
      <c r="I805" s="14">
        <v>0</v>
      </c>
      <c r="J805" s="12">
        <f>F805*(G805+ (G805= 0))*(H805+ (H805= 0))*(I805+ (I805= 0))</f>
        <v>44.72</v>
      </c>
      <c r="K805" s="10"/>
      <c r="L805" s="10"/>
      <c r="M805" s="10"/>
    </row>
    <row r="806" spans="1:13" x14ac:dyDescent="0.35">
      <c r="A806" s="10"/>
      <c r="B806" s="10"/>
      <c r="C806" s="10"/>
      <c r="D806" s="13"/>
      <c r="E806" s="10"/>
      <c r="F806" s="10"/>
      <c r="G806" s="10"/>
      <c r="H806" s="10"/>
      <c r="I806" s="10"/>
      <c r="J806" s="15" t="s">
        <v>406</v>
      </c>
      <c r="K806" s="9">
        <f>SUM(J805:J805)</f>
        <v>44.72</v>
      </c>
      <c r="L806" s="14">
        <v>0</v>
      </c>
      <c r="M806" s="9">
        <f>ROUND(L806*K806,2)</f>
        <v>0</v>
      </c>
    </row>
    <row r="807" spans="1:13" ht="1.1499999999999999" customHeight="1" x14ac:dyDescent="0.35">
      <c r="A807" s="16"/>
      <c r="B807" s="16"/>
      <c r="C807" s="16"/>
      <c r="D807" s="24"/>
      <c r="E807" s="16"/>
      <c r="F807" s="16"/>
      <c r="G807" s="16"/>
      <c r="H807" s="16"/>
      <c r="I807" s="16"/>
      <c r="J807" s="16"/>
      <c r="K807" s="16"/>
      <c r="L807" s="16"/>
      <c r="M807" s="16"/>
    </row>
    <row r="808" spans="1:13" x14ac:dyDescent="0.35">
      <c r="A808" s="11" t="s">
        <v>407</v>
      </c>
      <c r="B808" s="11" t="s">
        <v>19</v>
      </c>
      <c r="C808" s="11" t="s">
        <v>249</v>
      </c>
      <c r="D808" s="23" t="s">
        <v>408</v>
      </c>
      <c r="E808" s="10"/>
      <c r="F808" s="10"/>
      <c r="G808" s="10"/>
      <c r="H808" s="10"/>
      <c r="I808" s="10"/>
      <c r="J808" s="10"/>
      <c r="K808" s="12">
        <f>K811</f>
        <v>1</v>
      </c>
      <c r="L808" s="12">
        <f>L811</f>
        <v>0</v>
      </c>
      <c r="M808" s="12">
        <f>M811</f>
        <v>0</v>
      </c>
    </row>
    <row r="809" spans="1:13" ht="73.150000000000006" customHeight="1" x14ac:dyDescent="0.35">
      <c r="A809" s="10"/>
      <c r="B809" s="10"/>
      <c r="C809" s="10"/>
      <c r="D809" s="13" t="s">
        <v>409</v>
      </c>
      <c r="E809" s="10"/>
      <c r="F809" s="10"/>
      <c r="G809" s="10"/>
      <c r="H809" s="10"/>
      <c r="I809" s="10"/>
      <c r="J809" s="10"/>
      <c r="K809" s="10"/>
      <c r="L809" s="10"/>
      <c r="M809" s="10"/>
    </row>
    <row r="810" spans="1:13" x14ac:dyDescent="0.35">
      <c r="A810" s="10"/>
      <c r="B810" s="10"/>
      <c r="C810" s="10"/>
      <c r="D810" s="13"/>
      <c r="E810" s="11" t="s">
        <v>410</v>
      </c>
      <c r="F810" s="10">
        <v>1</v>
      </c>
      <c r="G810" s="14">
        <v>0</v>
      </c>
      <c r="H810" s="14">
        <v>0</v>
      </c>
      <c r="I810" s="14">
        <v>0</v>
      </c>
      <c r="J810" s="12">
        <f>F810*(G810+ (G810= 0))*(H810+ (H810= 0))*(I810+ (I810= 0))</f>
        <v>1</v>
      </c>
      <c r="K810" s="10"/>
      <c r="L810" s="10"/>
      <c r="M810" s="10"/>
    </row>
    <row r="811" spans="1:13" x14ac:dyDescent="0.35">
      <c r="A811" s="10"/>
      <c r="B811" s="10"/>
      <c r="C811" s="10"/>
      <c r="D811" s="13"/>
      <c r="E811" s="10"/>
      <c r="F811" s="10"/>
      <c r="G811" s="10"/>
      <c r="H811" s="10"/>
      <c r="I811" s="10"/>
      <c r="J811" s="15" t="s">
        <v>411</v>
      </c>
      <c r="K811" s="9">
        <f>SUM(J810:J810)</f>
        <v>1</v>
      </c>
      <c r="L811" s="14">
        <v>0</v>
      </c>
      <c r="M811" s="9">
        <f>ROUND(L811*K811,2)</f>
        <v>0</v>
      </c>
    </row>
    <row r="812" spans="1:13" ht="1.1499999999999999" customHeight="1" x14ac:dyDescent="0.35">
      <c r="A812" s="16"/>
      <c r="B812" s="16"/>
      <c r="C812" s="16"/>
      <c r="D812" s="24"/>
      <c r="E812" s="16"/>
      <c r="F812" s="16"/>
      <c r="G812" s="16"/>
      <c r="H812" s="16"/>
      <c r="I812" s="16"/>
      <c r="J812" s="16"/>
      <c r="K812" s="16"/>
      <c r="L812" s="16"/>
      <c r="M812" s="16"/>
    </row>
    <row r="813" spans="1:13" x14ac:dyDescent="0.35">
      <c r="A813" s="11" t="s">
        <v>412</v>
      </c>
      <c r="B813" s="11" t="s">
        <v>19</v>
      </c>
      <c r="C813" s="11" t="s">
        <v>413</v>
      </c>
      <c r="D813" s="23" t="s">
        <v>414</v>
      </c>
      <c r="E813" s="10"/>
      <c r="F813" s="10"/>
      <c r="G813" s="10"/>
      <c r="H813" s="10"/>
      <c r="I813" s="10"/>
      <c r="J813" s="10"/>
      <c r="K813" s="12">
        <f>K816</f>
        <v>1</v>
      </c>
      <c r="L813" s="12">
        <f>L816</f>
        <v>0</v>
      </c>
      <c r="M813" s="12">
        <f>M816</f>
        <v>0</v>
      </c>
    </row>
    <row r="814" spans="1:13" ht="87" customHeight="1" x14ac:dyDescent="0.35">
      <c r="A814" s="10"/>
      <c r="B814" s="10"/>
      <c r="C814" s="10"/>
      <c r="D814" s="13" t="s">
        <v>415</v>
      </c>
      <c r="E814" s="10"/>
      <c r="F814" s="10"/>
      <c r="G814" s="10"/>
      <c r="H814" s="10"/>
      <c r="I814" s="10"/>
      <c r="J814" s="10"/>
      <c r="K814" s="10"/>
      <c r="L814" s="10"/>
      <c r="M814" s="10"/>
    </row>
    <row r="815" spans="1:13" x14ac:dyDescent="0.35">
      <c r="A815" s="10"/>
      <c r="B815" s="10"/>
      <c r="C815" s="10"/>
      <c r="D815" s="13"/>
      <c r="E815" s="11" t="s">
        <v>416</v>
      </c>
      <c r="F815" s="10">
        <v>1</v>
      </c>
      <c r="G815" s="14">
        <v>0</v>
      </c>
      <c r="H815" s="14">
        <v>0</v>
      </c>
      <c r="I815" s="14">
        <v>0</v>
      </c>
      <c r="J815" s="12">
        <f>F815*(G815+ (G815= 0))*(H815+ (H815= 0))*(I815+ (I815= 0))</f>
        <v>1</v>
      </c>
      <c r="K815" s="10"/>
      <c r="L815" s="10"/>
      <c r="M815" s="10"/>
    </row>
    <row r="816" spans="1:13" x14ac:dyDescent="0.35">
      <c r="A816" s="10"/>
      <c r="B816" s="10"/>
      <c r="C816" s="10"/>
      <c r="D816" s="13"/>
      <c r="E816" s="10"/>
      <c r="F816" s="10"/>
      <c r="G816" s="10"/>
      <c r="H816" s="10"/>
      <c r="I816" s="10"/>
      <c r="J816" s="15" t="s">
        <v>417</v>
      </c>
      <c r="K816" s="9">
        <f>SUM(J815:J815)</f>
        <v>1</v>
      </c>
      <c r="L816" s="14">
        <v>0</v>
      </c>
      <c r="M816" s="9">
        <f>ROUND(L816*K816,2)</f>
        <v>0</v>
      </c>
    </row>
    <row r="817" spans="1:13" ht="1.1499999999999999" customHeight="1" x14ac:dyDescent="0.35">
      <c r="A817" s="16"/>
      <c r="B817" s="16"/>
      <c r="C817" s="16"/>
      <c r="D817" s="24"/>
      <c r="E817" s="16"/>
      <c r="F817" s="16"/>
      <c r="G817" s="16"/>
      <c r="H817" s="16"/>
      <c r="I817" s="16"/>
      <c r="J817" s="16"/>
      <c r="K817" s="16"/>
      <c r="L817" s="16"/>
      <c r="M817" s="16"/>
    </row>
    <row r="818" spans="1:13" x14ac:dyDescent="0.35">
      <c r="A818" s="11" t="s">
        <v>418</v>
      </c>
      <c r="B818" s="11" t="s">
        <v>19</v>
      </c>
      <c r="C818" s="11" t="s">
        <v>249</v>
      </c>
      <c r="D818" s="23" t="s">
        <v>419</v>
      </c>
      <c r="E818" s="10"/>
      <c r="F818" s="10"/>
      <c r="G818" s="10"/>
      <c r="H818" s="10"/>
      <c r="I818" s="10"/>
      <c r="J818" s="10"/>
      <c r="K818" s="12">
        <f>K821</f>
        <v>3</v>
      </c>
      <c r="L818" s="12">
        <f>L821</f>
        <v>0</v>
      </c>
      <c r="M818" s="12">
        <f>M821</f>
        <v>0</v>
      </c>
    </row>
    <row r="819" spans="1:13" ht="96.65" customHeight="1" x14ac:dyDescent="0.35">
      <c r="A819" s="10"/>
      <c r="B819" s="10"/>
      <c r="C819" s="10"/>
      <c r="D819" s="13" t="s">
        <v>420</v>
      </c>
      <c r="E819" s="10"/>
      <c r="F819" s="10"/>
      <c r="G819" s="10"/>
      <c r="H819" s="10"/>
      <c r="I819" s="10"/>
      <c r="J819" s="10"/>
      <c r="K819" s="10"/>
      <c r="L819" s="10"/>
      <c r="M819" s="10"/>
    </row>
    <row r="820" spans="1:13" x14ac:dyDescent="0.35">
      <c r="A820" s="10"/>
      <c r="B820" s="10"/>
      <c r="C820" s="10"/>
      <c r="D820" s="13"/>
      <c r="E820" s="11" t="s">
        <v>421</v>
      </c>
      <c r="F820" s="10">
        <v>3</v>
      </c>
      <c r="G820" s="14">
        <v>0</v>
      </c>
      <c r="H820" s="14">
        <v>0</v>
      </c>
      <c r="I820" s="14">
        <v>0</v>
      </c>
      <c r="J820" s="12">
        <f>F820*(G820+ (G820= 0))*(H820+ (H820= 0))*(I820+ (I820= 0))</f>
        <v>3</v>
      </c>
      <c r="K820" s="10"/>
      <c r="L820" s="10"/>
      <c r="M820" s="10"/>
    </row>
    <row r="821" spans="1:13" x14ac:dyDescent="0.35">
      <c r="A821" s="138"/>
      <c r="B821" s="138"/>
      <c r="C821" s="138"/>
      <c r="D821" s="139"/>
      <c r="E821" s="138"/>
      <c r="F821" s="138"/>
      <c r="G821" s="138"/>
      <c r="H821" s="138"/>
      <c r="I821" s="138"/>
      <c r="J821" s="140" t="s">
        <v>422</v>
      </c>
      <c r="K821" s="141">
        <f>SUM(J820:J820)</f>
        <v>3</v>
      </c>
      <c r="L821" s="142">
        <v>0</v>
      </c>
      <c r="M821" s="141">
        <f>ROUND(L821*K821,2)</f>
        <v>0</v>
      </c>
    </row>
    <row r="822" spans="1:13" x14ac:dyDescent="0.35">
      <c r="A822" s="11" t="s">
        <v>1599</v>
      </c>
      <c r="B822" s="11" t="s">
        <v>19</v>
      </c>
      <c r="C822" s="11" t="s">
        <v>249</v>
      </c>
      <c r="D822" s="23" t="s">
        <v>1587</v>
      </c>
      <c r="E822" s="10"/>
      <c r="F822" s="10"/>
      <c r="G822" s="10"/>
      <c r="H822" s="10"/>
      <c r="I822" s="10"/>
      <c r="J822" s="10"/>
      <c r="K822" s="12">
        <f>K824</f>
        <v>1</v>
      </c>
      <c r="L822" s="12">
        <f>L824</f>
        <v>0</v>
      </c>
      <c r="M822" s="12">
        <f>M824</f>
        <v>0</v>
      </c>
    </row>
    <row r="823" spans="1:13" ht="21" x14ac:dyDescent="0.35">
      <c r="A823" s="10"/>
      <c r="B823" s="10"/>
      <c r="C823" s="10"/>
      <c r="D823" s="13" t="s">
        <v>1600</v>
      </c>
      <c r="E823" s="10"/>
      <c r="F823" s="10"/>
      <c r="G823" s="10"/>
      <c r="H823" s="10"/>
      <c r="I823" s="10"/>
      <c r="J823" s="10"/>
      <c r="K823" s="10"/>
      <c r="L823" s="10"/>
      <c r="M823" s="10"/>
    </row>
    <row r="824" spans="1:13" x14ac:dyDescent="0.35">
      <c r="A824" s="10"/>
      <c r="B824" s="10"/>
      <c r="C824" s="10"/>
      <c r="D824" s="13"/>
      <c r="E824" s="10"/>
      <c r="F824" s="10"/>
      <c r="G824" s="10"/>
      <c r="H824" s="10"/>
      <c r="I824" s="10"/>
      <c r="J824" s="140" t="s">
        <v>1599</v>
      </c>
      <c r="K824" s="141">
        <v>1</v>
      </c>
      <c r="L824" s="142">
        <v>0</v>
      </c>
      <c r="M824" s="141">
        <f>ROUND(L824*K824,2)</f>
        <v>0</v>
      </c>
    </row>
    <row r="825" spans="1:13" ht="1" customHeight="1" x14ac:dyDescent="0.35">
      <c r="A825" s="16"/>
      <c r="B825" s="16"/>
      <c r="C825" s="16"/>
      <c r="D825" s="24"/>
      <c r="E825" s="16"/>
      <c r="F825" s="16"/>
      <c r="G825" s="16"/>
      <c r="H825" s="16"/>
      <c r="I825" s="16"/>
      <c r="J825" s="16"/>
      <c r="K825" s="16"/>
      <c r="L825" s="16"/>
      <c r="M825" s="16"/>
    </row>
    <row r="826" spans="1:13" x14ac:dyDescent="0.35">
      <c r="A826" s="10"/>
      <c r="B826" s="10"/>
      <c r="C826" s="10"/>
      <c r="D826" s="13"/>
      <c r="E826" s="10"/>
      <c r="F826" s="10"/>
      <c r="G826" s="10"/>
      <c r="H826" s="10"/>
      <c r="I826" s="10"/>
      <c r="J826" s="15" t="s">
        <v>423</v>
      </c>
      <c r="K826" s="17">
        <v>1</v>
      </c>
      <c r="L826" s="9">
        <f>M796+M801+M806+M811+M816+M821+M824</f>
        <v>0</v>
      </c>
      <c r="M826" s="9">
        <f>ROUND(L826*K826,2)</f>
        <v>0</v>
      </c>
    </row>
    <row r="827" spans="1:13" ht="1.1499999999999999" customHeight="1" x14ac:dyDescent="0.35">
      <c r="A827" s="16"/>
      <c r="B827" s="16"/>
      <c r="C827" s="16"/>
      <c r="D827" s="24"/>
      <c r="E827" s="16"/>
      <c r="F827" s="16"/>
      <c r="G827" s="16"/>
      <c r="H827" s="16"/>
      <c r="I827" s="16"/>
      <c r="J827" s="16"/>
      <c r="K827" s="16"/>
      <c r="L827" s="16"/>
      <c r="M827" s="16"/>
    </row>
    <row r="828" spans="1:13" x14ac:dyDescent="0.35">
      <c r="A828" s="6" t="s">
        <v>424</v>
      </c>
      <c r="B828" s="6" t="s">
        <v>16</v>
      </c>
      <c r="C828" s="6" t="s">
        <v>0</v>
      </c>
      <c r="D828" s="22" t="s">
        <v>425</v>
      </c>
      <c r="E828" s="7"/>
      <c r="F828" s="7"/>
      <c r="G828" s="7"/>
      <c r="H828" s="7"/>
      <c r="I828" s="7"/>
      <c r="J828" s="7"/>
      <c r="K828" s="8">
        <f>K920</f>
        <v>1</v>
      </c>
      <c r="L828" s="9">
        <f>L920</f>
        <v>0</v>
      </c>
      <c r="M828" s="9">
        <f>M920</f>
        <v>0</v>
      </c>
    </row>
    <row r="829" spans="1:13" x14ac:dyDescent="0.35">
      <c r="A829" s="10"/>
      <c r="B829" s="10"/>
      <c r="C829" s="10"/>
      <c r="D829" s="13"/>
      <c r="E829" s="10"/>
      <c r="F829" s="10"/>
      <c r="G829" s="10"/>
      <c r="H829" s="10"/>
      <c r="I829" s="10"/>
      <c r="J829" s="10"/>
      <c r="K829" s="10"/>
      <c r="L829" s="10"/>
      <c r="M829" s="10"/>
    </row>
    <row r="830" spans="1:13" x14ac:dyDescent="0.35">
      <c r="A830" s="18" t="s">
        <v>426</v>
      </c>
      <c r="B830" s="18" t="s">
        <v>16</v>
      </c>
      <c r="C830" s="18" t="s">
        <v>0</v>
      </c>
      <c r="D830" s="25" t="s">
        <v>427</v>
      </c>
      <c r="E830" s="19"/>
      <c r="F830" s="19"/>
      <c r="G830" s="19"/>
      <c r="H830" s="19"/>
      <c r="I830" s="19"/>
      <c r="J830" s="19"/>
      <c r="K830" s="9">
        <f>K890</f>
        <v>1</v>
      </c>
      <c r="L830" s="9">
        <f>L890</f>
        <v>0</v>
      </c>
      <c r="M830" s="9">
        <f>M890</f>
        <v>0</v>
      </c>
    </row>
    <row r="831" spans="1:13" x14ac:dyDescent="0.35">
      <c r="A831" s="10"/>
      <c r="B831" s="10"/>
      <c r="C831" s="10"/>
      <c r="D831" s="13"/>
      <c r="E831" s="10"/>
      <c r="F831" s="10"/>
      <c r="G831" s="10"/>
      <c r="H831" s="10"/>
      <c r="I831" s="10"/>
      <c r="J831" s="10"/>
      <c r="K831" s="10"/>
      <c r="L831" s="10"/>
      <c r="M831" s="10"/>
    </row>
    <row r="832" spans="1:13" x14ac:dyDescent="0.35">
      <c r="A832" s="11" t="s">
        <v>428</v>
      </c>
      <c r="B832" s="11" t="s">
        <v>19</v>
      </c>
      <c r="C832" s="11" t="s">
        <v>20</v>
      </c>
      <c r="D832" s="23" t="s">
        <v>429</v>
      </c>
      <c r="E832" s="10"/>
      <c r="F832" s="10"/>
      <c r="G832" s="10"/>
      <c r="H832" s="10"/>
      <c r="I832" s="10"/>
      <c r="J832" s="10"/>
      <c r="K832" s="12">
        <f>K838</f>
        <v>1322.98</v>
      </c>
      <c r="L832" s="12">
        <f>L838</f>
        <v>0</v>
      </c>
      <c r="M832" s="12">
        <f>M838</f>
        <v>0</v>
      </c>
    </row>
    <row r="833" spans="1:16" ht="241.5" x14ac:dyDescent="0.35">
      <c r="A833" s="10"/>
      <c r="B833" s="10"/>
      <c r="C833" s="10"/>
      <c r="D833" s="13" t="s">
        <v>430</v>
      </c>
      <c r="E833" s="10"/>
      <c r="F833" s="10"/>
      <c r="G833" s="10"/>
      <c r="H833" s="10"/>
      <c r="I833" s="10"/>
      <c r="J833" s="10"/>
      <c r="K833" s="10"/>
      <c r="L833" s="10"/>
      <c r="M833" s="10"/>
    </row>
    <row r="834" spans="1:16" x14ac:dyDescent="0.35">
      <c r="A834" s="10"/>
      <c r="B834" s="10"/>
      <c r="C834" s="10"/>
      <c r="D834" s="13"/>
      <c r="E834" s="11" t="s">
        <v>25</v>
      </c>
      <c r="F834" s="10">
        <v>1</v>
      </c>
      <c r="G834" s="14">
        <v>0</v>
      </c>
      <c r="H834" s="14">
        <v>182.87</v>
      </c>
      <c r="I834" s="14">
        <v>0</v>
      </c>
      <c r="J834" s="12">
        <f>F834*(G834+ (G834= 0))*(H834+ (H834= 0))*(I834+ (I834= 0))</f>
        <v>182.87</v>
      </c>
      <c r="K834" s="10"/>
      <c r="L834" s="10"/>
      <c r="M834" s="10"/>
      <c r="P834" s="14"/>
    </row>
    <row r="835" spans="1:16" x14ac:dyDescent="0.35">
      <c r="A835" s="10"/>
      <c r="B835" s="10"/>
      <c r="C835" s="10"/>
      <c r="D835" s="13"/>
      <c r="E835" s="11" t="s">
        <v>26</v>
      </c>
      <c r="F835" s="10">
        <v>1</v>
      </c>
      <c r="G835" s="14">
        <v>0</v>
      </c>
      <c r="H835" s="14">
        <v>399.04</v>
      </c>
      <c r="I835" s="14">
        <v>0</v>
      </c>
      <c r="J835" s="12">
        <f>F835*(G835+ (G835= 0))*(H835+ (H835= 0))*(I835+ (I835= 0))</f>
        <v>399.04</v>
      </c>
      <c r="K835" s="10"/>
      <c r="L835" s="10"/>
      <c r="M835" s="10"/>
      <c r="P835" s="14"/>
    </row>
    <row r="836" spans="1:16" x14ac:dyDescent="0.35">
      <c r="A836" s="10"/>
      <c r="B836" s="10"/>
      <c r="C836" s="10"/>
      <c r="D836" s="13"/>
      <c r="E836" s="11" t="s">
        <v>27</v>
      </c>
      <c r="F836" s="10">
        <v>1</v>
      </c>
      <c r="G836" s="14">
        <v>0</v>
      </c>
      <c r="H836" s="14">
        <v>372.93</v>
      </c>
      <c r="I836" s="14">
        <v>0</v>
      </c>
      <c r="J836" s="12">
        <f>F836*(G836+ (G836= 0))*(H836+ (H836= 0))*(I836+ (I836= 0))</f>
        <v>372.93</v>
      </c>
      <c r="K836" s="10"/>
      <c r="L836" s="10"/>
      <c r="M836" s="10"/>
      <c r="P836" s="14"/>
    </row>
    <row r="837" spans="1:16" x14ac:dyDescent="0.35">
      <c r="A837" s="10"/>
      <c r="B837" s="10"/>
      <c r="C837" s="10"/>
      <c r="D837" s="13"/>
      <c r="E837" s="11" t="s">
        <v>28</v>
      </c>
      <c r="F837" s="10">
        <v>1</v>
      </c>
      <c r="G837" s="14">
        <v>0</v>
      </c>
      <c r="H837" s="14">
        <v>368.14</v>
      </c>
      <c r="I837" s="14">
        <v>0</v>
      </c>
      <c r="J837" s="12">
        <f>F837*(G837+ (G837= 0))*(H837+ (H837= 0))*(I837+ (I837= 0))</f>
        <v>368.14</v>
      </c>
      <c r="K837" s="10"/>
      <c r="L837" s="10"/>
      <c r="M837" s="10"/>
      <c r="P837" s="14"/>
    </row>
    <row r="838" spans="1:16" x14ac:dyDescent="0.35">
      <c r="A838" s="118"/>
      <c r="B838" s="118"/>
      <c r="C838" s="118"/>
      <c r="D838" s="119"/>
      <c r="E838" s="118"/>
      <c r="F838" s="118"/>
      <c r="G838" s="118"/>
      <c r="H838" s="118"/>
      <c r="I838" s="118"/>
      <c r="J838" s="120" t="s">
        <v>431</v>
      </c>
      <c r="K838" s="121">
        <f>SUM(J834:J837)</f>
        <v>1322.98</v>
      </c>
      <c r="L838" s="122">
        <v>0</v>
      </c>
      <c r="M838" s="121">
        <f>ROUND(L838*K838,2)</f>
        <v>0</v>
      </c>
    </row>
    <row r="839" spans="1:16" x14ac:dyDescent="0.35">
      <c r="A839" s="11" t="s">
        <v>432</v>
      </c>
      <c r="B839" s="11" t="s">
        <v>19</v>
      </c>
      <c r="C839" s="11" t="s">
        <v>20</v>
      </c>
      <c r="D839" s="23" t="s">
        <v>433</v>
      </c>
      <c r="E839" s="10"/>
      <c r="F839" s="10"/>
      <c r="G839" s="10"/>
      <c r="H839" s="10"/>
      <c r="I839" s="10"/>
      <c r="J839" s="10"/>
      <c r="K839" s="12">
        <f>K845</f>
        <v>255.95999999999998</v>
      </c>
      <c r="L839" s="12">
        <f>L845</f>
        <v>0</v>
      </c>
      <c r="M839" s="12">
        <f>M845</f>
        <v>0</v>
      </c>
    </row>
    <row r="840" spans="1:16" ht="273" x14ac:dyDescent="0.35">
      <c r="A840" s="10"/>
      <c r="B840" s="10"/>
      <c r="C840" s="10"/>
      <c r="D840" s="13" t="s">
        <v>434</v>
      </c>
      <c r="E840" s="10"/>
      <c r="F840" s="10"/>
      <c r="G840" s="10"/>
      <c r="H840" s="10"/>
      <c r="I840" s="10"/>
      <c r="J840" s="10"/>
      <c r="K840" s="10"/>
      <c r="L840" s="10"/>
      <c r="M840" s="10"/>
    </row>
    <row r="841" spans="1:16" x14ac:dyDescent="0.35">
      <c r="A841" s="10"/>
      <c r="B841" s="10"/>
      <c r="C841" s="10"/>
      <c r="D841" s="13"/>
      <c r="E841" s="11" t="s">
        <v>25</v>
      </c>
      <c r="F841" s="10">
        <v>1</v>
      </c>
      <c r="G841" s="14">
        <v>0</v>
      </c>
      <c r="H841" s="14">
        <v>34.549999999999997</v>
      </c>
      <c r="I841" s="14">
        <v>0</v>
      </c>
      <c r="J841" s="12">
        <f t="shared" ref="J841:J844" si="34">F841*(G841+ (G841= 0))*(H841+ (H841= 0))*(I841+ (I841= 0))</f>
        <v>34.549999999999997</v>
      </c>
      <c r="K841" s="10"/>
      <c r="L841" s="10"/>
      <c r="M841" s="10"/>
      <c r="P841" s="14"/>
    </row>
    <row r="842" spans="1:16" x14ac:dyDescent="0.35">
      <c r="A842" s="10"/>
      <c r="B842" s="10"/>
      <c r="C842" s="10"/>
      <c r="D842" s="13"/>
      <c r="E842" s="11" t="s">
        <v>26</v>
      </c>
      <c r="F842" s="10">
        <v>1</v>
      </c>
      <c r="G842" s="14">
        <v>0</v>
      </c>
      <c r="H842" s="14">
        <v>73.819999999999993</v>
      </c>
      <c r="I842" s="14">
        <v>0</v>
      </c>
      <c r="J842" s="12">
        <f t="shared" si="34"/>
        <v>73.819999999999993</v>
      </c>
      <c r="K842" s="10"/>
      <c r="L842" s="10"/>
      <c r="M842" s="10"/>
      <c r="P842" s="14"/>
    </row>
    <row r="843" spans="1:16" x14ac:dyDescent="0.35">
      <c r="A843" s="10"/>
      <c r="B843" s="10"/>
      <c r="C843" s="10"/>
      <c r="D843" s="13"/>
      <c r="E843" s="11" t="s">
        <v>27</v>
      </c>
      <c r="F843" s="10">
        <v>1</v>
      </c>
      <c r="G843" s="14">
        <v>0</v>
      </c>
      <c r="H843" s="14">
        <v>73.819999999999993</v>
      </c>
      <c r="I843" s="14">
        <v>0</v>
      </c>
      <c r="J843" s="12">
        <f t="shared" si="34"/>
        <v>73.819999999999993</v>
      </c>
      <c r="K843" s="10"/>
      <c r="L843" s="10"/>
      <c r="M843" s="10"/>
      <c r="P843" s="14"/>
    </row>
    <row r="844" spans="1:16" x14ac:dyDescent="0.35">
      <c r="A844" s="10"/>
      <c r="B844" s="10"/>
      <c r="C844" s="10"/>
      <c r="D844" s="13"/>
      <c r="E844" s="11" t="s">
        <v>28</v>
      </c>
      <c r="F844" s="10">
        <v>1</v>
      </c>
      <c r="G844" s="14">
        <v>0</v>
      </c>
      <c r="H844" s="14">
        <v>73.77</v>
      </c>
      <c r="I844" s="14">
        <v>0</v>
      </c>
      <c r="J844" s="12">
        <f t="shared" si="34"/>
        <v>73.77</v>
      </c>
      <c r="K844" s="10"/>
      <c r="L844" s="10"/>
      <c r="M844" s="10"/>
      <c r="P844" s="14"/>
    </row>
    <row r="845" spans="1:16" x14ac:dyDescent="0.35">
      <c r="A845" s="10"/>
      <c r="B845" s="10"/>
      <c r="C845" s="10"/>
      <c r="D845" s="13"/>
      <c r="E845" s="10"/>
      <c r="F845" s="10"/>
      <c r="G845" s="10"/>
      <c r="H845" s="10"/>
      <c r="I845" s="10"/>
      <c r="J845" s="15" t="s">
        <v>435</v>
      </c>
      <c r="K845" s="9">
        <f>SUM(J841:J844)</f>
        <v>255.95999999999998</v>
      </c>
      <c r="L845" s="14">
        <v>0</v>
      </c>
      <c r="M845" s="9">
        <f>ROUND(L845*K845,2)</f>
        <v>0</v>
      </c>
    </row>
    <row r="846" spans="1:16" ht="1.1499999999999999" customHeight="1" x14ac:dyDescent="0.35">
      <c r="A846" s="16"/>
      <c r="B846" s="16"/>
      <c r="C846" s="16"/>
      <c r="D846" s="24"/>
      <c r="E846" s="16"/>
      <c r="F846" s="16"/>
      <c r="G846" s="16"/>
      <c r="H846" s="16"/>
      <c r="I846" s="16"/>
      <c r="J846" s="16"/>
      <c r="K846" s="16"/>
      <c r="L846" s="16"/>
      <c r="M846" s="16"/>
    </row>
    <row r="847" spans="1:16" x14ac:dyDescent="0.35">
      <c r="A847" s="11" t="s">
        <v>436</v>
      </c>
      <c r="B847" s="11" t="s">
        <v>19</v>
      </c>
      <c r="C847" s="11" t="s">
        <v>20</v>
      </c>
      <c r="D847" s="23" t="s">
        <v>437</v>
      </c>
      <c r="E847" s="10"/>
      <c r="F847" s="10"/>
      <c r="G847" s="10"/>
      <c r="H847" s="10"/>
      <c r="I847" s="10"/>
      <c r="J847" s="10"/>
      <c r="K847" s="12">
        <f>K851</f>
        <v>364.38</v>
      </c>
      <c r="L847" s="12">
        <f>L851</f>
        <v>0</v>
      </c>
      <c r="M847" s="12">
        <f>M851</f>
        <v>0</v>
      </c>
    </row>
    <row r="848" spans="1:16" ht="104.5" customHeight="1" x14ac:dyDescent="0.35">
      <c r="A848" s="10"/>
      <c r="B848" s="10"/>
      <c r="C848" s="10"/>
      <c r="D848" s="13" t="s">
        <v>438</v>
      </c>
      <c r="E848" s="10"/>
      <c r="F848" s="10"/>
      <c r="G848" s="10"/>
      <c r="H848" s="10"/>
      <c r="I848" s="10"/>
      <c r="J848" s="10"/>
      <c r="K848" s="10"/>
      <c r="L848" s="10"/>
      <c r="M848" s="10"/>
    </row>
    <row r="849" spans="1:16" x14ac:dyDescent="0.35">
      <c r="A849" s="10"/>
      <c r="B849" s="10"/>
      <c r="C849" s="10"/>
      <c r="D849" s="13"/>
      <c r="E849" s="11" t="s">
        <v>308</v>
      </c>
      <c r="F849" s="10">
        <v>1</v>
      </c>
      <c r="G849" s="14">
        <v>0</v>
      </c>
      <c r="H849" s="14">
        <v>197.48</v>
      </c>
      <c r="I849" s="14">
        <v>0</v>
      </c>
      <c r="J849" s="12">
        <f>F849*(G849+ (G849= 0))*(H849+ (H849= 0))*(I849+ (I849= 0))</f>
        <v>197.48</v>
      </c>
      <c r="K849" s="10"/>
      <c r="L849" s="10"/>
      <c r="M849" s="10"/>
      <c r="P849" s="14"/>
    </row>
    <row r="850" spans="1:16" x14ac:dyDescent="0.35">
      <c r="A850" s="10"/>
      <c r="B850" s="10"/>
      <c r="C850" s="10"/>
      <c r="D850" s="13"/>
      <c r="E850" s="11" t="s">
        <v>24</v>
      </c>
      <c r="F850" s="10">
        <v>1</v>
      </c>
      <c r="G850" s="14">
        <v>0</v>
      </c>
      <c r="H850" s="14">
        <v>166.9</v>
      </c>
      <c r="I850" s="14">
        <v>0</v>
      </c>
      <c r="J850" s="12">
        <f>F850*(G850+ (G850= 0))*(H850+ (H850= 0))*(I850+ (I850= 0))</f>
        <v>166.9</v>
      </c>
      <c r="K850" s="10"/>
      <c r="L850" s="10"/>
      <c r="M850" s="10"/>
      <c r="P850" s="14"/>
    </row>
    <row r="851" spans="1:16" x14ac:dyDescent="0.35">
      <c r="A851" s="10"/>
      <c r="B851" s="10"/>
      <c r="C851" s="10"/>
      <c r="D851" s="13"/>
      <c r="E851" s="10"/>
      <c r="F851" s="10"/>
      <c r="G851" s="10"/>
      <c r="H851" s="10"/>
      <c r="I851" s="10"/>
      <c r="J851" s="15" t="s">
        <v>439</v>
      </c>
      <c r="K851" s="9">
        <f>SUM(J849:J850)</f>
        <v>364.38</v>
      </c>
      <c r="L851" s="14">
        <v>0</v>
      </c>
      <c r="M851" s="9">
        <f>ROUND(L851*K851,2)</f>
        <v>0</v>
      </c>
    </row>
    <row r="852" spans="1:16" ht="1.1499999999999999" customHeight="1" x14ac:dyDescent="0.35">
      <c r="A852" s="16"/>
      <c r="B852" s="16"/>
      <c r="C852" s="16"/>
      <c r="D852" s="24"/>
      <c r="E852" s="16"/>
      <c r="F852" s="16"/>
      <c r="G852" s="16"/>
      <c r="H852" s="16"/>
      <c r="I852" s="16"/>
      <c r="J852" s="16"/>
      <c r="K852" s="16"/>
      <c r="L852" s="16"/>
      <c r="M852" s="16"/>
    </row>
    <row r="853" spans="1:16" x14ac:dyDescent="0.35">
      <c r="A853" s="11" t="s">
        <v>440</v>
      </c>
      <c r="B853" s="11" t="s">
        <v>19</v>
      </c>
      <c r="C853" s="11" t="s">
        <v>20</v>
      </c>
      <c r="D853" s="23" t="s">
        <v>441</v>
      </c>
      <c r="E853" s="10"/>
      <c r="F853" s="10"/>
      <c r="G853" s="10"/>
      <c r="H853" s="10"/>
      <c r="I853" s="10"/>
      <c r="J853" s="10"/>
      <c r="K853" s="12">
        <f>K857</f>
        <v>201.76</v>
      </c>
      <c r="L853" s="12">
        <f>L857</f>
        <v>0</v>
      </c>
      <c r="M853" s="12">
        <f>M857</f>
        <v>0</v>
      </c>
    </row>
    <row r="854" spans="1:16" ht="138.65" customHeight="1" x14ac:dyDescent="0.35">
      <c r="A854" s="10"/>
      <c r="B854" s="10"/>
      <c r="C854" s="10"/>
      <c r="D854" s="13" t="s">
        <v>442</v>
      </c>
      <c r="E854" s="10"/>
      <c r="F854" s="10"/>
      <c r="G854" s="10"/>
      <c r="H854" s="10"/>
      <c r="I854" s="10"/>
      <c r="J854" s="10"/>
      <c r="K854" s="10"/>
      <c r="L854" s="10"/>
      <c r="M854" s="10"/>
    </row>
    <row r="855" spans="1:16" x14ac:dyDescent="0.35">
      <c r="A855" s="10"/>
      <c r="B855" s="10"/>
      <c r="C855" s="10"/>
      <c r="D855" s="13"/>
      <c r="E855" s="11" t="s">
        <v>308</v>
      </c>
      <c r="F855" s="10">
        <v>1</v>
      </c>
      <c r="G855" s="14">
        <v>0</v>
      </c>
      <c r="H855" s="14">
        <v>125.81</v>
      </c>
      <c r="I855" s="14">
        <v>0</v>
      </c>
      <c r="J855" s="12">
        <f t="shared" ref="J855:J856" si="35">F855*(G855+ (G855= 0))*(H855+ (H855= 0))*(I855+ (I855= 0))</f>
        <v>125.81</v>
      </c>
      <c r="K855" s="10"/>
      <c r="L855" s="10"/>
      <c r="M855" s="10"/>
      <c r="P855" s="14"/>
    </row>
    <row r="856" spans="1:16" x14ac:dyDescent="0.35">
      <c r="A856" s="10"/>
      <c r="B856" s="10"/>
      <c r="C856" s="10"/>
      <c r="D856" s="13"/>
      <c r="E856" s="11" t="s">
        <v>24</v>
      </c>
      <c r="F856" s="10">
        <v>1</v>
      </c>
      <c r="G856" s="14">
        <v>0</v>
      </c>
      <c r="H856" s="14">
        <v>75.95</v>
      </c>
      <c r="I856" s="14">
        <v>0</v>
      </c>
      <c r="J856" s="12">
        <f t="shared" si="35"/>
        <v>75.95</v>
      </c>
      <c r="K856" s="10"/>
      <c r="L856" s="10"/>
      <c r="M856" s="10"/>
      <c r="P856" s="14"/>
    </row>
    <row r="857" spans="1:16" x14ac:dyDescent="0.35">
      <c r="A857" s="10"/>
      <c r="B857" s="10"/>
      <c r="C857" s="10"/>
      <c r="D857" s="13"/>
      <c r="E857" s="10"/>
      <c r="F857" s="10"/>
      <c r="G857" s="10"/>
      <c r="H857" s="10"/>
      <c r="I857" s="10"/>
      <c r="J857" s="15" t="s">
        <v>443</v>
      </c>
      <c r="K857" s="9">
        <f>SUM(J855:J856)</f>
        <v>201.76</v>
      </c>
      <c r="L857" s="14">
        <v>0</v>
      </c>
      <c r="M857" s="9">
        <f>ROUND(L857*K857,2)</f>
        <v>0</v>
      </c>
    </row>
    <row r="858" spans="1:16" ht="1.1499999999999999" customHeight="1" x14ac:dyDescent="0.35">
      <c r="A858" s="16"/>
      <c r="B858" s="16"/>
      <c r="C858" s="16"/>
      <c r="D858" s="24"/>
      <c r="E858" s="16"/>
      <c r="F858" s="16"/>
      <c r="G858" s="16"/>
      <c r="H858" s="16"/>
      <c r="I858" s="16"/>
      <c r="J858" s="16"/>
      <c r="K858" s="16"/>
      <c r="L858" s="16"/>
      <c r="M858" s="16"/>
    </row>
    <row r="859" spans="1:16" x14ac:dyDescent="0.35">
      <c r="A859" s="11" t="s">
        <v>444</v>
      </c>
      <c r="B859" s="11" t="s">
        <v>19</v>
      </c>
      <c r="C859" s="11" t="s">
        <v>20</v>
      </c>
      <c r="D859" s="23" t="s">
        <v>445</v>
      </c>
      <c r="E859" s="10"/>
      <c r="F859" s="10"/>
      <c r="G859" s="10"/>
      <c r="H859" s="10"/>
      <c r="I859" s="10"/>
      <c r="J859" s="10"/>
      <c r="K859" s="12">
        <f>K866</f>
        <v>153.55000000000001</v>
      </c>
      <c r="L859" s="12">
        <f>L866</f>
        <v>0</v>
      </c>
      <c r="M859" s="12">
        <f>M866</f>
        <v>0</v>
      </c>
    </row>
    <row r="860" spans="1:16" ht="84" x14ac:dyDescent="0.35">
      <c r="A860" s="10"/>
      <c r="B860" s="10"/>
      <c r="C860" s="10"/>
      <c r="D860" s="13" t="s">
        <v>446</v>
      </c>
      <c r="E860" s="10"/>
      <c r="F860" s="10"/>
      <c r="G860" s="10"/>
      <c r="H860" s="10"/>
      <c r="I860" s="10"/>
      <c r="J860" s="10"/>
      <c r="K860" s="10"/>
      <c r="L860" s="10"/>
      <c r="M860" s="10"/>
    </row>
    <row r="861" spans="1:16" x14ac:dyDescent="0.35">
      <c r="A861" s="10"/>
      <c r="B861" s="10"/>
      <c r="C861" s="10"/>
      <c r="D861" s="13"/>
      <c r="E861" s="11" t="s">
        <v>447</v>
      </c>
      <c r="F861" s="10">
        <v>1</v>
      </c>
      <c r="G861" s="14">
        <v>0</v>
      </c>
      <c r="H861" s="14">
        <v>52.7</v>
      </c>
      <c r="I861" s="14">
        <v>0</v>
      </c>
      <c r="J861" s="12">
        <f>F861*(G861+ (G861= 0))*(H861+ (H861= 0))*(I861+ (I861= 0))</f>
        <v>52.7</v>
      </c>
      <c r="K861" s="10"/>
      <c r="L861" s="10"/>
      <c r="M861" s="10"/>
      <c r="P861" s="14"/>
    </row>
    <row r="862" spans="1:16" x14ac:dyDescent="0.35">
      <c r="A862" s="10"/>
      <c r="B862" s="10"/>
      <c r="C862" s="10"/>
      <c r="D862" s="13"/>
      <c r="E862" s="11" t="s">
        <v>448</v>
      </c>
      <c r="F862" s="10">
        <v>1</v>
      </c>
      <c r="G862" s="14">
        <v>0</v>
      </c>
      <c r="H862" s="14">
        <v>8.42</v>
      </c>
      <c r="I862" s="14">
        <v>0</v>
      </c>
      <c r="J862" s="12">
        <f>F862*(G862+ (G862= 0))*(H862+ (H862= 0))*(I862+ (I862= 0))</f>
        <v>8.42</v>
      </c>
      <c r="K862" s="10"/>
      <c r="L862" s="10"/>
      <c r="M862" s="10"/>
      <c r="P862" s="14"/>
    </row>
    <row r="863" spans="1:16" x14ac:dyDescent="0.35">
      <c r="A863" s="10"/>
      <c r="B863" s="10"/>
      <c r="C863" s="10"/>
      <c r="D863" s="13"/>
      <c r="E863" s="11" t="s">
        <v>449</v>
      </c>
      <c r="F863" s="10">
        <v>1</v>
      </c>
      <c r="G863" s="14">
        <v>0</v>
      </c>
      <c r="H863" s="14">
        <v>30.81</v>
      </c>
      <c r="I863" s="14">
        <v>0</v>
      </c>
      <c r="J863" s="12">
        <f>F863*(G863+ (G863= 0))*(H863+ (H863= 0))*(I863+ (I863= 0))</f>
        <v>30.81</v>
      </c>
      <c r="K863" s="10"/>
      <c r="L863" s="10"/>
      <c r="M863" s="10"/>
      <c r="P863" s="14"/>
    </row>
    <row r="864" spans="1:16" x14ac:dyDescent="0.35">
      <c r="A864" s="10"/>
      <c r="B864" s="10"/>
      <c r="C864" s="10"/>
      <c r="D864" s="13"/>
      <c r="E864" s="11" t="s">
        <v>450</v>
      </c>
      <c r="F864" s="10">
        <v>1</v>
      </c>
      <c r="G864" s="14">
        <v>0</v>
      </c>
      <c r="H864" s="14">
        <v>30.81</v>
      </c>
      <c r="I864" s="14">
        <v>0</v>
      </c>
      <c r="J864" s="12">
        <f>F864*(G864+ (G864= 0))*(H864+ (H864= 0))*(I864+ (I864= 0))</f>
        <v>30.81</v>
      </c>
      <c r="K864" s="10"/>
      <c r="L864" s="10"/>
      <c r="M864" s="10"/>
      <c r="P864" s="14"/>
    </row>
    <row r="865" spans="1:16" x14ac:dyDescent="0.35">
      <c r="A865" s="10"/>
      <c r="B865" s="10"/>
      <c r="C865" s="10"/>
      <c r="D865" s="13"/>
      <c r="E865" s="11" t="s">
        <v>451</v>
      </c>
      <c r="F865" s="10">
        <v>1</v>
      </c>
      <c r="G865" s="14">
        <v>0</v>
      </c>
      <c r="H865" s="14">
        <v>30.81</v>
      </c>
      <c r="I865" s="14">
        <v>0</v>
      </c>
      <c r="J865" s="12">
        <f>F865*(G865+ (G865= 0))*(H865+ (H865= 0))*(I865+ (I865= 0))</f>
        <v>30.81</v>
      </c>
      <c r="K865" s="10"/>
      <c r="L865" s="10"/>
      <c r="M865" s="10"/>
      <c r="P865" s="14"/>
    </row>
    <row r="866" spans="1:16" x14ac:dyDescent="0.35">
      <c r="A866" s="10"/>
      <c r="B866" s="10"/>
      <c r="C866" s="10"/>
      <c r="D866" s="13"/>
      <c r="E866" s="10"/>
      <c r="F866" s="10"/>
      <c r="G866" s="10"/>
      <c r="H866" s="10"/>
      <c r="I866" s="10"/>
      <c r="J866" s="15" t="s">
        <v>452</v>
      </c>
      <c r="K866" s="9">
        <f>SUM(J861:J865)</f>
        <v>153.55000000000001</v>
      </c>
      <c r="L866" s="14">
        <v>0</v>
      </c>
      <c r="M866" s="9">
        <f>ROUND(L866*K866,2)</f>
        <v>0</v>
      </c>
    </row>
    <row r="867" spans="1:16" ht="1.1499999999999999" customHeight="1" x14ac:dyDescent="0.35">
      <c r="A867" s="16"/>
      <c r="B867" s="16"/>
      <c r="C867" s="16"/>
      <c r="D867" s="24"/>
      <c r="E867" s="16"/>
      <c r="F867" s="16"/>
      <c r="G867" s="16"/>
      <c r="H867" s="16"/>
      <c r="I867" s="16"/>
      <c r="J867" s="16"/>
      <c r="K867" s="16"/>
      <c r="L867" s="16"/>
      <c r="M867" s="16"/>
    </row>
    <row r="868" spans="1:16" x14ac:dyDescent="0.35">
      <c r="A868" s="11" t="s">
        <v>453</v>
      </c>
      <c r="B868" s="11" t="s">
        <v>19</v>
      </c>
      <c r="C868" s="11" t="s">
        <v>454</v>
      </c>
      <c r="D868" s="23" t="s">
        <v>455</v>
      </c>
      <c r="E868" s="23"/>
      <c r="F868" s="23"/>
      <c r="G868" s="23"/>
      <c r="H868" s="23"/>
      <c r="I868" s="23"/>
      <c r="J868" s="10"/>
      <c r="K868" s="12">
        <f>K871</f>
        <v>6</v>
      </c>
      <c r="L868" s="12">
        <f>L871</f>
        <v>0</v>
      </c>
      <c r="M868" s="12">
        <f>M871</f>
        <v>0</v>
      </c>
    </row>
    <row r="869" spans="1:16" ht="31.5" x14ac:dyDescent="0.35">
      <c r="A869" s="10"/>
      <c r="B869" s="10"/>
      <c r="C869" s="10"/>
      <c r="D869" s="13" t="s">
        <v>456</v>
      </c>
      <c r="E869" s="10"/>
      <c r="F869" s="10"/>
      <c r="G869" s="10"/>
      <c r="H869" s="10"/>
      <c r="I869" s="10"/>
      <c r="J869" s="10"/>
      <c r="K869" s="10"/>
      <c r="L869" s="10"/>
      <c r="M869" s="10"/>
    </row>
    <row r="870" spans="1:16" x14ac:dyDescent="0.35">
      <c r="A870" s="10"/>
      <c r="B870" s="10"/>
      <c r="C870" s="10"/>
      <c r="D870" s="13"/>
      <c r="E870" s="11" t="s">
        <v>457</v>
      </c>
      <c r="F870" s="10">
        <v>6</v>
      </c>
      <c r="G870" s="14">
        <v>0</v>
      </c>
      <c r="H870" s="14">
        <v>0</v>
      </c>
      <c r="I870" s="14">
        <v>0</v>
      </c>
      <c r="J870" s="12">
        <f>F870*(G870+ (G870= 0))*(H870+ (H870= 0))*(I870+ (I870= 0))</f>
        <v>6</v>
      </c>
      <c r="K870" s="10"/>
      <c r="L870" s="10"/>
      <c r="M870" s="10"/>
    </row>
    <row r="871" spans="1:16" x14ac:dyDescent="0.35">
      <c r="A871" s="118"/>
      <c r="B871" s="118"/>
      <c r="C871" s="118"/>
      <c r="D871" s="119"/>
      <c r="E871" s="118"/>
      <c r="F871" s="118"/>
      <c r="G871" s="118"/>
      <c r="H871" s="118"/>
      <c r="I871" s="118"/>
      <c r="J871" s="120" t="s">
        <v>453</v>
      </c>
      <c r="K871" s="121">
        <f>SUM(J870:J870)</f>
        <v>6</v>
      </c>
      <c r="L871" s="122">
        <v>0</v>
      </c>
      <c r="M871" s="121">
        <f>ROUND(L871*K871,2)</f>
        <v>0</v>
      </c>
    </row>
    <row r="872" spans="1:16" x14ac:dyDescent="0.35">
      <c r="A872" s="11" t="s">
        <v>458</v>
      </c>
      <c r="B872" s="11" t="s">
        <v>19</v>
      </c>
      <c r="C872" s="11" t="s">
        <v>357</v>
      </c>
      <c r="D872" s="23" t="s">
        <v>459</v>
      </c>
      <c r="E872" s="23"/>
      <c r="F872" s="23"/>
      <c r="G872" s="23"/>
      <c r="H872" s="23"/>
      <c r="I872" s="23"/>
      <c r="J872" s="10"/>
      <c r="K872" s="12">
        <f>K876</f>
        <v>1941</v>
      </c>
      <c r="L872" s="12">
        <f>L876</f>
        <v>0</v>
      </c>
      <c r="M872" s="12">
        <f>M876</f>
        <v>0</v>
      </c>
    </row>
    <row r="873" spans="1:16" ht="36.65" customHeight="1" x14ac:dyDescent="0.35">
      <c r="A873" s="10"/>
      <c r="B873" s="10"/>
      <c r="C873" s="10"/>
      <c r="D873" s="13" t="s">
        <v>460</v>
      </c>
      <c r="E873" s="10"/>
      <c r="F873" s="10"/>
      <c r="G873" s="10"/>
      <c r="H873" s="10"/>
      <c r="I873" s="10"/>
      <c r="J873" s="10"/>
      <c r="K873" s="10"/>
      <c r="L873" s="10"/>
      <c r="M873" s="10"/>
    </row>
    <row r="874" spans="1:16" x14ac:dyDescent="0.35">
      <c r="A874" s="10"/>
      <c r="B874" s="10"/>
      <c r="C874" s="10"/>
      <c r="D874" s="13"/>
      <c r="E874" s="11" t="s">
        <v>461</v>
      </c>
      <c r="F874" s="10">
        <v>2</v>
      </c>
      <c r="G874" s="14">
        <v>608</v>
      </c>
      <c r="H874" s="14">
        <v>0</v>
      </c>
      <c r="I874" s="14">
        <v>0</v>
      </c>
      <c r="J874" s="12">
        <f t="shared" ref="J874:J875" si="36">F874*(G874+ (G874= 0))*(H874+ (H874= 0))*(I874+ (I874= 0))</f>
        <v>1216</v>
      </c>
      <c r="K874" s="10"/>
      <c r="L874" s="10"/>
      <c r="M874" s="10"/>
    </row>
    <row r="875" spans="1:16" x14ac:dyDescent="0.35">
      <c r="A875" s="10"/>
      <c r="B875" s="10"/>
      <c r="C875" s="10"/>
      <c r="D875" s="13"/>
      <c r="E875" s="11" t="s">
        <v>462</v>
      </c>
      <c r="F875" s="10">
        <v>5</v>
      </c>
      <c r="G875" s="14">
        <v>145</v>
      </c>
      <c r="H875" s="14">
        <v>0</v>
      </c>
      <c r="I875" s="14">
        <v>0</v>
      </c>
      <c r="J875" s="12">
        <f t="shared" si="36"/>
        <v>725</v>
      </c>
      <c r="K875" s="10"/>
      <c r="L875" s="10"/>
      <c r="M875" s="10"/>
    </row>
    <row r="876" spans="1:16" x14ac:dyDescent="0.35">
      <c r="A876" s="118"/>
      <c r="B876" s="118"/>
      <c r="C876" s="118"/>
      <c r="D876" s="119"/>
      <c r="E876" s="118"/>
      <c r="F876" s="118"/>
      <c r="G876" s="118"/>
      <c r="H876" s="118"/>
      <c r="I876" s="118"/>
      <c r="J876" s="120" t="s">
        <v>458</v>
      </c>
      <c r="K876" s="121">
        <f>SUM(J874:J875)</f>
        <v>1941</v>
      </c>
      <c r="L876" s="122">
        <v>0</v>
      </c>
      <c r="M876" s="121">
        <f>ROUND(L876*K876,2)</f>
        <v>0</v>
      </c>
    </row>
    <row r="877" spans="1:16" x14ac:dyDescent="0.35">
      <c r="A877" s="11" t="s">
        <v>463</v>
      </c>
      <c r="B877" s="11" t="s">
        <v>19</v>
      </c>
      <c r="C877" s="11" t="s">
        <v>357</v>
      </c>
      <c r="D877" s="23" t="s">
        <v>464</v>
      </c>
      <c r="E877" s="23"/>
      <c r="F877" s="23"/>
      <c r="G877" s="23"/>
      <c r="H877" s="23"/>
      <c r="I877" s="23"/>
      <c r="J877" s="10"/>
      <c r="K877" s="12">
        <f>K880</f>
        <v>26</v>
      </c>
      <c r="L877" s="12">
        <f>L880</f>
        <v>0</v>
      </c>
      <c r="M877" s="12">
        <f>M880</f>
        <v>0</v>
      </c>
    </row>
    <row r="878" spans="1:16" ht="23.5" customHeight="1" x14ac:dyDescent="0.35">
      <c r="A878" s="10"/>
      <c r="B878" s="10"/>
      <c r="C878" s="10"/>
      <c r="D878" s="13" t="s">
        <v>465</v>
      </c>
      <c r="E878" s="10"/>
      <c r="F878" s="10"/>
      <c r="G878" s="10"/>
      <c r="H878" s="10"/>
      <c r="I878" s="10"/>
      <c r="J878" s="10"/>
      <c r="K878" s="10"/>
      <c r="L878" s="10"/>
      <c r="M878" s="10"/>
    </row>
    <row r="879" spans="1:16" x14ac:dyDescent="0.35">
      <c r="A879" s="10"/>
      <c r="B879" s="10"/>
      <c r="C879" s="10"/>
      <c r="D879" s="13"/>
      <c r="E879" s="11" t="s">
        <v>466</v>
      </c>
      <c r="F879" s="10">
        <v>2</v>
      </c>
      <c r="G879" s="14">
        <v>13</v>
      </c>
      <c r="H879" s="14">
        <v>0</v>
      </c>
      <c r="I879" s="14">
        <v>0</v>
      </c>
      <c r="J879" s="12">
        <f t="shared" ref="J879" si="37">F879*(G879+ (G879= 0))*(H879+ (H879= 0))*(I879+ (I879= 0))</f>
        <v>26</v>
      </c>
      <c r="K879" s="10"/>
      <c r="L879" s="10"/>
      <c r="M879" s="10"/>
    </row>
    <row r="880" spans="1:16" x14ac:dyDescent="0.35">
      <c r="A880" s="118"/>
      <c r="B880" s="118"/>
      <c r="C880" s="118"/>
      <c r="D880" s="119"/>
      <c r="E880" s="118"/>
      <c r="F880" s="118"/>
      <c r="G880" s="118"/>
      <c r="H880" s="118"/>
      <c r="I880" s="118"/>
      <c r="J880" s="120" t="s">
        <v>463</v>
      </c>
      <c r="K880" s="121">
        <f>SUM(J879:J879)</f>
        <v>26</v>
      </c>
      <c r="L880" s="122">
        <v>0</v>
      </c>
      <c r="M880" s="121">
        <f>ROUND(L880*K880,2)</f>
        <v>0</v>
      </c>
    </row>
    <row r="881" spans="1:13" x14ac:dyDescent="0.35">
      <c r="A881" s="11" t="s">
        <v>458</v>
      </c>
      <c r="B881" s="11" t="s">
        <v>19</v>
      </c>
      <c r="C881" s="11" t="s">
        <v>20</v>
      </c>
      <c r="D881" s="23" t="s">
        <v>467</v>
      </c>
      <c r="E881" s="10"/>
      <c r="F881" s="10"/>
      <c r="G881" s="10"/>
      <c r="H881" s="10"/>
      <c r="I881" s="10"/>
      <c r="J881" s="10"/>
      <c r="K881" s="12">
        <f>K884</f>
        <v>11.35</v>
      </c>
      <c r="L881" s="12">
        <f>L884</f>
        <v>0</v>
      </c>
      <c r="M881" s="12">
        <f>M884</f>
        <v>0</v>
      </c>
    </row>
    <row r="882" spans="1:13" ht="63" x14ac:dyDescent="0.35">
      <c r="A882" s="10"/>
      <c r="B882" s="10"/>
      <c r="C882" s="10"/>
      <c r="D882" s="13" t="s">
        <v>468</v>
      </c>
      <c r="E882" s="10"/>
      <c r="F882" s="10"/>
      <c r="G882" s="10"/>
      <c r="H882" s="10"/>
      <c r="I882" s="10"/>
      <c r="J882" s="10"/>
      <c r="K882" s="10"/>
      <c r="L882" s="10"/>
      <c r="M882" s="10"/>
    </row>
    <row r="883" spans="1:13" x14ac:dyDescent="0.35">
      <c r="A883" s="10"/>
      <c r="B883" s="10"/>
      <c r="C883" s="10"/>
      <c r="D883" s="13"/>
      <c r="E883" s="11" t="s">
        <v>24</v>
      </c>
      <c r="F883" s="10">
        <v>1</v>
      </c>
      <c r="G883" s="14">
        <v>0</v>
      </c>
      <c r="H883" s="14">
        <v>11.35</v>
      </c>
      <c r="I883" s="14">
        <v>0</v>
      </c>
      <c r="J883" s="12">
        <f>F883*(G883+ (G883= 0))*(H883+ (H883= 0))*(I883+ (I883= 0))</f>
        <v>11.35</v>
      </c>
      <c r="K883" s="10"/>
      <c r="L883" s="10"/>
      <c r="M883" s="10"/>
    </row>
    <row r="884" spans="1:13" x14ac:dyDescent="0.35">
      <c r="A884" s="118"/>
      <c r="B884" s="118"/>
      <c r="C884" s="118"/>
      <c r="D884" s="119"/>
      <c r="E884" s="118"/>
      <c r="F884" s="118"/>
      <c r="G884" s="118"/>
      <c r="H884" s="118"/>
      <c r="I884" s="118"/>
      <c r="J884" s="120" t="s">
        <v>458</v>
      </c>
      <c r="K884" s="121">
        <f>SUM(J883:J883)</f>
        <v>11.35</v>
      </c>
      <c r="L884" s="122">
        <v>0</v>
      </c>
      <c r="M884" s="121">
        <f>ROUND(L884*K884,2)</f>
        <v>0</v>
      </c>
    </row>
    <row r="885" spans="1:13" x14ac:dyDescent="0.35">
      <c r="A885" s="11" t="s">
        <v>463</v>
      </c>
      <c r="B885" s="11" t="s">
        <v>19</v>
      </c>
      <c r="C885" s="11" t="s">
        <v>4</v>
      </c>
      <c r="D885" s="23" t="s">
        <v>469</v>
      </c>
      <c r="E885" s="10"/>
      <c r="F885" s="10"/>
      <c r="G885" s="10"/>
      <c r="H885" s="10"/>
      <c r="I885" s="10"/>
      <c r="J885" s="10"/>
      <c r="K885" s="12">
        <f>K888</f>
        <v>20</v>
      </c>
      <c r="L885" s="12">
        <f>L888</f>
        <v>0</v>
      </c>
      <c r="M885" s="12">
        <f>M888</f>
        <v>0</v>
      </c>
    </row>
    <row r="886" spans="1:13" ht="21" x14ac:dyDescent="0.35">
      <c r="A886" s="10"/>
      <c r="B886" s="10"/>
      <c r="C886" s="10"/>
      <c r="D886" s="13" t="s">
        <v>470</v>
      </c>
      <c r="E886" s="10"/>
      <c r="F886" s="10"/>
      <c r="G886" s="10"/>
      <c r="H886" s="10"/>
      <c r="I886" s="10"/>
      <c r="J886" s="10"/>
      <c r="K886" s="10"/>
      <c r="L886" s="10"/>
      <c r="M886" s="10"/>
    </row>
    <row r="887" spans="1:13" x14ac:dyDescent="0.35">
      <c r="A887" s="10"/>
      <c r="B887" s="10"/>
      <c r="C887" s="10"/>
      <c r="D887" s="13"/>
      <c r="E887" s="11" t="s">
        <v>179</v>
      </c>
      <c r="F887" s="10">
        <v>20</v>
      </c>
      <c r="G887" s="14">
        <v>0</v>
      </c>
      <c r="H887" s="14">
        <v>0</v>
      </c>
      <c r="I887" s="14">
        <v>0</v>
      </c>
      <c r="J887" s="12">
        <f>F887*(G887+ (G887= 0))*(H887+ (H887= 0))*(I887+ (I887= 0))</f>
        <v>20</v>
      </c>
      <c r="K887" s="10"/>
      <c r="L887" s="10"/>
      <c r="M887" s="10"/>
    </row>
    <row r="888" spans="1:13" x14ac:dyDescent="0.35">
      <c r="A888" s="10"/>
      <c r="B888" s="10"/>
      <c r="C888" s="10"/>
      <c r="D888" s="13"/>
      <c r="E888" s="10"/>
      <c r="F888" s="10"/>
      <c r="G888" s="10"/>
      <c r="H888" s="10"/>
      <c r="I888" s="10"/>
      <c r="J888" s="15" t="s">
        <v>463</v>
      </c>
      <c r="K888" s="9">
        <f>SUM(J887:J887)</f>
        <v>20</v>
      </c>
      <c r="L888" s="14">
        <v>0</v>
      </c>
      <c r="M888" s="9">
        <f>ROUND(L888*K888,2)</f>
        <v>0</v>
      </c>
    </row>
    <row r="889" spans="1:13" ht="1.1499999999999999" customHeight="1" x14ac:dyDescent="0.35">
      <c r="A889" s="16"/>
      <c r="B889" s="16"/>
      <c r="C889" s="16"/>
      <c r="D889" s="24"/>
      <c r="E889" s="16"/>
      <c r="F889" s="16"/>
      <c r="G889" s="16"/>
      <c r="H889" s="16"/>
      <c r="I889" s="16"/>
      <c r="J889" s="16"/>
      <c r="K889" s="16"/>
      <c r="L889" s="16"/>
      <c r="M889" s="16"/>
    </row>
    <row r="890" spans="1:13" x14ac:dyDescent="0.35">
      <c r="A890" s="10"/>
      <c r="B890" s="10"/>
      <c r="C890" s="10"/>
      <c r="D890" s="13"/>
      <c r="E890" s="10"/>
      <c r="F890" s="10"/>
      <c r="G890" s="10"/>
      <c r="H890" s="10"/>
      <c r="I890" s="10"/>
      <c r="J890" s="15" t="s">
        <v>471</v>
      </c>
      <c r="K890" s="14">
        <v>1</v>
      </c>
      <c r="L890" s="9">
        <f>M838+M845+M851+M857+M866+M871+M876+M880+M884+M888</f>
        <v>0</v>
      </c>
      <c r="M890" s="9">
        <f>ROUND(L890*K890,2)</f>
        <v>0</v>
      </c>
    </row>
    <row r="891" spans="1:13" ht="1.1499999999999999" customHeight="1" x14ac:dyDescent="0.35">
      <c r="A891" s="16"/>
      <c r="B891" s="16"/>
      <c r="C891" s="16"/>
      <c r="D891" s="24"/>
      <c r="E891" s="16"/>
      <c r="F891" s="16"/>
      <c r="G891" s="16"/>
      <c r="H891" s="16"/>
      <c r="I891" s="16"/>
      <c r="J891" s="16"/>
      <c r="K891" s="16"/>
      <c r="L891" s="16"/>
      <c r="M891" s="16"/>
    </row>
    <row r="892" spans="1:13" x14ac:dyDescent="0.35">
      <c r="A892" s="18" t="s">
        <v>472</v>
      </c>
      <c r="B892" s="18" t="s">
        <v>16</v>
      </c>
      <c r="C892" s="18" t="s">
        <v>0</v>
      </c>
      <c r="D892" s="25" t="s">
        <v>473</v>
      </c>
      <c r="E892" s="19"/>
      <c r="F892" s="19"/>
      <c r="G892" s="19"/>
      <c r="H892" s="19"/>
      <c r="I892" s="19"/>
      <c r="J892" s="19"/>
      <c r="K892" s="9">
        <f>K918</f>
        <v>1</v>
      </c>
      <c r="L892" s="9">
        <f>L918</f>
        <v>0</v>
      </c>
      <c r="M892" s="9">
        <f>M918</f>
        <v>0</v>
      </c>
    </row>
    <row r="893" spans="1:13" x14ac:dyDescent="0.35">
      <c r="A893" s="10"/>
      <c r="B893" s="10"/>
      <c r="C893" s="10"/>
      <c r="D893" s="13"/>
      <c r="E893" s="10"/>
      <c r="F893" s="10"/>
      <c r="G893" s="10"/>
      <c r="H893" s="10"/>
      <c r="I893" s="10"/>
      <c r="J893" s="10"/>
      <c r="K893" s="10"/>
      <c r="L893" s="10"/>
      <c r="M893" s="10"/>
    </row>
    <row r="894" spans="1:13" x14ac:dyDescent="0.35">
      <c r="A894" s="11" t="s">
        <v>474</v>
      </c>
      <c r="B894" s="11" t="s">
        <v>19</v>
      </c>
      <c r="C894" s="11" t="s">
        <v>20</v>
      </c>
      <c r="D894" s="23" t="s">
        <v>475</v>
      </c>
      <c r="E894" s="10"/>
      <c r="F894" s="10"/>
      <c r="G894" s="10"/>
      <c r="H894" s="10"/>
      <c r="I894" s="10"/>
      <c r="J894" s="10"/>
      <c r="K894" s="12">
        <f>K899</f>
        <v>244.72499999999997</v>
      </c>
      <c r="L894" s="12">
        <f>L899</f>
        <v>0</v>
      </c>
      <c r="M894" s="12">
        <f>M899</f>
        <v>0</v>
      </c>
    </row>
    <row r="895" spans="1:13" ht="168.65" customHeight="1" x14ac:dyDescent="0.35">
      <c r="A895" s="10"/>
      <c r="B895" s="10"/>
      <c r="C895" s="10"/>
      <c r="D895" s="13" t="s">
        <v>476</v>
      </c>
      <c r="E895" s="10"/>
      <c r="F895" s="10"/>
      <c r="G895" s="10"/>
      <c r="H895" s="10"/>
      <c r="I895" s="10"/>
      <c r="J895" s="10"/>
      <c r="K895" s="10"/>
      <c r="L895" s="10"/>
      <c r="M895" s="10"/>
    </row>
    <row r="896" spans="1:13" x14ac:dyDescent="0.35">
      <c r="A896" s="10"/>
      <c r="B896" s="10"/>
      <c r="C896" s="10"/>
      <c r="D896" s="13"/>
      <c r="E896" s="11" t="s">
        <v>26</v>
      </c>
      <c r="F896" s="10">
        <v>1</v>
      </c>
      <c r="G896" s="14">
        <v>30.74</v>
      </c>
      <c r="H896" s="14">
        <v>0</v>
      </c>
      <c r="I896" s="14">
        <v>2.5</v>
      </c>
      <c r="J896" s="12">
        <f>F896*(G896+ (G896= 0))*(H896+ (H896= 0))*(I896+ (I896= 0))</f>
        <v>76.849999999999994</v>
      </c>
      <c r="K896" s="10"/>
      <c r="L896" s="10"/>
      <c r="M896" s="10"/>
    </row>
    <row r="897" spans="1:16" x14ac:dyDescent="0.35">
      <c r="A897" s="10"/>
      <c r="B897" s="10"/>
      <c r="C897" s="10"/>
      <c r="D897" s="13"/>
      <c r="E897" s="11" t="s">
        <v>27</v>
      </c>
      <c r="F897" s="10">
        <v>1</v>
      </c>
      <c r="G897" s="14">
        <v>30.74</v>
      </c>
      <c r="H897" s="14">
        <v>0</v>
      </c>
      <c r="I897" s="14">
        <v>2.5</v>
      </c>
      <c r="J897" s="12">
        <f>F897*(G897+ (G897= 0))*(H897+ (H897= 0))*(I897+ (I897= 0))</f>
        <v>76.849999999999994</v>
      </c>
      <c r="K897" s="10"/>
      <c r="L897" s="10"/>
      <c r="M897" s="10"/>
    </row>
    <row r="898" spans="1:16" x14ac:dyDescent="0.35">
      <c r="A898" s="10"/>
      <c r="B898" s="10"/>
      <c r="C898" s="10"/>
      <c r="D898" s="13"/>
      <c r="E898" s="11" t="s">
        <v>28</v>
      </c>
      <c r="F898" s="10">
        <v>1</v>
      </c>
      <c r="G898" s="14">
        <v>36.409999999999997</v>
      </c>
      <c r="H898" s="14">
        <v>0</v>
      </c>
      <c r="I898" s="14">
        <v>2.5</v>
      </c>
      <c r="J898" s="12">
        <f>F898*(G898+ (G898= 0))*(H898+ (H898= 0))*(I898+ (I898= 0))</f>
        <v>91.024999999999991</v>
      </c>
      <c r="K898" s="10"/>
      <c r="L898" s="10"/>
      <c r="M898" s="10"/>
    </row>
    <row r="899" spans="1:16" x14ac:dyDescent="0.35">
      <c r="A899" s="10"/>
      <c r="B899" s="10"/>
      <c r="C899" s="10"/>
      <c r="D899" s="13"/>
      <c r="E899" s="10"/>
      <c r="F899" s="10"/>
      <c r="G899" s="10"/>
      <c r="H899" s="10"/>
      <c r="I899" s="10"/>
      <c r="J899" s="15" t="s">
        <v>477</v>
      </c>
      <c r="K899" s="9">
        <f>SUM(J896:J898)</f>
        <v>244.72499999999997</v>
      </c>
      <c r="L899" s="14">
        <v>0</v>
      </c>
      <c r="M899" s="9">
        <f>ROUND(L899*K899,2)</f>
        <v>0</v>
      </c>
    </row>
    <row r="900" spans="1:16" ht="1.1499999999999999" customHeight="1" x14ac:dyDescent="0.35">
      <c r="A900" s="16"/>
      <c r="B900" s="16"/>
      <c r="C900" s="16"/>
      <c r="D900" s="24"/>
      <c r="E900" s="16"/>
      <c r="F900" s="16"/>
      <c r="G900" s="16"/>
      <c r="H900" s="16"/>
      <c r="I900" s="16"/>
      <c r="J900" s="16"/>
      <c r="K900" s="16"/>
      <c r="L900" s="16"/>
      <c r="M900" s="16"/>
    </row>
    <row r="901" spans="1:16" x14ac:dyDescent="0.35">
      <c r="A901" s="11" t="s">
        <v>478</v>
      </c>
      <c r="B901" s="11" t="s">
        <v>19</v>
      </c>
      <c r="C901" s="11" t="s">
        <v>20</v>
      </c>
      <c r="D901" s="23" t="s">
        <v>479</v>
      </c>
      <c r="E901" s="10"/>
      <c r="F901" s="10"/>
      <c r="G901" s="10"/>
      <c r="H901" s="10"/>
      <c r="I901" s="10"/>
      <c r="J901" s="10"/>
      <c r="K901" s="12">
        <f>K908</f>
        <v>382.99999999999994</v>
      </c>
      <c r="L901" s="12">
        <f>L908</f>
        <v>0</v>
      </c>
      <c r="M901" s="12">
        <f>M908</f>
        <v>0</v>
      </c>
    </row>
    <row r="902" spans="1:16" ht="102.65" customHeight="1" x14ac:dyDescent="0.35">
      <c r="A902" s="10"/>
      <c r="B902" s="10"/>
      <c r="C902" s="10"/>
      <c r="D902" s="13" t="s">
        <v>480</v>
      </c>
      <c r="E902" s="10"/>
      <c r="F902" s="10"/>
      <c r="G902" s="10"/>
      <c r="H902" s="10"/>
      <c r="I902" s="10"/>
      <c r="J902" s="10"/>
      <c r="K902" s="10"/>
      <c r="L902" s="10"/>
      <c r="M902" s="10"/>
    </row>
    <row r="903" spans="1:16" x14ac:dyDescent="0.35">
      <c r="A903" s="10"/>
      <c r="B903" s="10"/>
      <c r="C903" s="10"/>
      <c r="D903" s="13"/>
      <c r="E903" s="11" t="s">
        <v>308</v>
      </c>
      <c r="F903" s="10">
        <v>1</v>
      </c>
      <c r="G903" s="14">
        <v>44.83</v>
      </c>
      <c r="H903" s="14">
        <v>0</v>
      </c>
      <c r="I903" s="14">
        <v>2.5</v>
      </c>
      <c r="J903" s="12">
        <f>F903*(G903+ (G903= 0))*(H903+ (H903= 0))*(I903+ (I903= 0))</f>
        <v>112.07499999999999</v>
      </c>
      <c r="K903" s="10"/>
      <c r="L903" s="10"/>
      <c r="M903" s="10"/>
      <c r="P903" s="14"/>
    </row>
    <row r="904" spans="1:16" x14ac:dyDescent="0.35">
      <c r="A904" s="10"/>
      <c r="B904" s="10"/>
      <c r="C904" s="10"/>
      <c r="D904" s="13"/>
      <c r="E904" s="11" t="s">
        <v>25</v>
      </c>
      <c r="F904" s="10">
        <v>1</v>
      </c>
      <c r="G904" s="14">
        <v>11.09</v>
      </c>
      <c r="H904" s="14">
        <v>0</v>
      </c>
      <c r="I904" s="14">
        <v>2.5</v>
      </c>
      <c r="J904" s="12">
        <f>F904*(G904+ (G904= 0))*(H904+ (H904= 0))*(I904+ (I904= 0))</f>
        <v>27.725000000000001</v>
      </c>
      <c r="K904" s="10"/>
      <c r="L904" s="10"/>
      <c r="M904" s="10"/>
      <c r="P904" s="14"/>
    </row>
    <row r="905" spans="1:16" x14ac:dyDescent="0.35">
      <c r="A905" s="10"/>
      <c r="B905" s="10"/>
      <c r="C905" s="10"/>
      <c r="D905" s="13"/>
      <c r="E905" s="11" t="s">
        <v>26</v>
      </c>
      <c r="F905" s="10">
        <v>1</v>
      </c>
      <c r="G905" s="14">
        <v>28.06</v>
      </c>
      <c r="H905" s="14">
        <v>0</v>
      </c>
      <c r="I905" s="14">
        <v>2.5</v>
      </c>
      <c r="J905" s="12">
        <f>F905*(G905+ (G905= 0))*(H905+ (H905= 0))*(I905+ (I905= 0))</f>
        <v>70.149999999999991</v>
      </c>
      <c r="K905" s="10"/>
      <c r="L905" s="10"/>
      <c r="M905" s="10"/>
      <c r="P905" s="14"/>
    </row>
    <row r="906" spans="1:16" x14ac:dyDescent="0.35">
      <c r="A906" s="10"/>
      <c r="B906" s="10"/>
      <c r="C906" s="10"/>
      <c r="D906" s="13"/>
      <c r="E906" s="11" t="s">
        <v>27</v>
      </c>
      <c r="F906" s="10">
        <v>1</v>
      </c>
      <c r="G906" s="14">
        <v>28.06</v>
      </c>
      <c r="H906" s="14">
        <v>0</v>
      </c>
      <c r="I906" s="14">
        <v>2.5</v>
      </c>
      <c r="J906" s="12">
        <f>F906*(G906+ (G906= 0))*(H906+ (H906= 0))*(I906+ (I906= 0))</f>
        <v>70.149999999999991</v>
      </c>
      <c r="K906" s="10"/>
      <c r="L906" s="10"/>
      <c r="M906" s="10"/>
      <c r="P906" s="14"/>
    </row>
    <row r="907" spans="1:16" x14ac:dyDescent="0.35">
      <c r="A907" s="10"/>
      <c r="B907" s="10"/>
      <c r="C907" s="10"/>
      <c r="D907" s="13"/>
      <c r="E907" s="11" t="s">
        <v>28</v>
      </c>
      <c r="F907" s="10">
        <v>1</v>
      </c>
      <c r="G907" s="14">
        <v>41.16</v>
      </c>
      <c r="H907" s="14">
        <v>0</v>
      </c>
      <c r="I907" s="14">
        <v>2.5</v>
      </c>
      <c r="J907" s="12">
        <f>F907*(G907+ (G907= 0))*(H907+ (H907= 0))*(I907+ (I907= 0))</f>
        <v>102.89999999999999</v>
      </c>
      <c r="K907" s="10"/>
      <c r="L907" s="10"/>
      <c r="M907" s="10"/>
      <c r="P907" s="14"/>
    </row>
    <row r="908" spans="1:16" x14ac:dyDescent="0.35">
      <c r="A908" s="10"/>
      <c r="B908" s="10"/>
      <c r="C908" s="10"/>
      <c r="D908" s="13"/>
      <c r="E908" s="10"/>
      <c r="F908" s="10"/>
      <c r="G908" s="10"/>
      <c r="H908" s="10"/>
      <c r="I908" s="10"/>
      <c r="J908" s="15" t="s">
        <v>481</v>
      </c>
      <c r="K908" s="9">
        <f>SUM(J903:J907)</f>
        <v>382.99999999999994</v>
      </c>
      <c r="L908" s="14">
        <v>0</v>
      </c>
      <c r="M908" s="9">
        <f>ROUND(L908*K908,2)</f>
        <v>0</v>
      </c>
    </row>
    <row r="909" spans="1:16" ht="1.1499999999999999" customHeight="1" x14ac:dyDescent="0.35">
      <c r="A909" s="16"/>
      <c r="B909" s="16"/>
      <c r="C909" s="16"/>
      <c r="D909" s="24"/>
      <c r="E909" s="16"/>
      <c r="F909" s="16"/>
      <c r="G909" s="16"/>
      <c r="H909" s="16"/>
      <c r="I909" s="16"/>
      <c r="J909" s="16"/>
      <c r="K909" s="16"/>
      <c r="L909" s="16"/>
      <c r="M909" s="16"/>
    </row>
    <row r="910" spans="1:16" x14ac:dyDescent="0.35">
      <c r="A910" s="11" t="s">
        <v>482</v>
      </c>
      <c r="B910" s="11" t="s">
        <v>19</v>
      </c>
      <c r="C910" s="11" t="s">
        <v>20</v>
      </c>
      <c r="D910" s="23" t="s">
        <v>483</v>
      </c>
      <c r="E910" s="10"/>
      <c r="F910" s="10"/>
      <c r="G910" s="10"/>
      <c r="H910" s="10"/>
      <c r="I910" s="10"/>
      <c r="J910" s="10"/>
      <c r="K910" s="12">
        <f>K916</f>
        <v>35.272000000000006</v>
      </c>
      <c r="L910" s="12">
        <f>L916</f>
        <v>0</v>
      </c>
      <c r="M910" s="12">
        <f>M916</f>
        <v>0</v>
      </c>
    </row>
    <row r="911" spans="1:16" ht="59.5" customHeight="1" x14ac:dyDescent="0.35">
      <c r="A911" s="10"/>
      <c r="B911" s="10"/>
      <c r="C911" s="10"/>
      <c r="D911" s="13" t="s">
        <v>484</v>
      </c>
      <c r="E911" s="10"/>
      <c r="F911" s="10"/>
      <c r="G911" s="10"/>
      <c r="H911" s="10"/>
      <c r="I911" s="10"/>
      <c r="J911" s="10"/>
      <c r="K911" s="10"/>
      <c r="L911" s="10"/>
      <c r="M911" s="10"/>
    </row>
    <row r="912" spans="1:16" x14ac:dyDescent="0.35">
      <c r="A912" s="10"/>
      <c r="B912" s="10"/>
      <c r="C912" s="10"/>
      <c r="D912" s="13"/>
      <c r="E912" s="11" t="s">
        <v>54</v>
      </c>
      <c r="F912" s="10">
        <v>0</v>
      </c>
      <c r="G912" s="14">
        <v>0</v>
      </c>
      <c r="H912" s="14">
        <v>0</v>
      </c>
      <c r="I912" s="14">
        <v>0</v>
      </c>
      <c r="J912" s="12">
        <f>F912*(G912+ (G912= 0))*(H912+ (H912= 0))*(I912+ (I912= 0))</f>
        <v>0</v>
      </c>
      <c r="K912" s="10"/>
      <c r="L912" s="10"/>
      <c r="M912" s="10"/>
    </row>
    <row r="913" spans="1:13" x14ac:dyDescent="0.35">
      <c r="A913" s="10"/>
      <c r="B913" s="10"/>
      <c r="C913" s="10"/>
      <c r="D913" s="13"/>
      <c r="E913" s="11" t="s">
        <v>88</v>
      </c>
      <c r="F913" s="10">
        <v>1</v>
      </c>
      <c r="G913" s="14">
        <v>5.93</v>
      </c>
      <c r="H913" s="14">
        <v>0</v>
      </c>
      <c r="I913" s="14">
        <v>2.9</v>
      </c>
      <c r="J913" s="12">
        <f>F913*(G913+ (G913= 0))*(H913+ (H913= 0))*(I913+ (I913= 0))</f>
        <v>17.196999999999999</v>
      </c>
      <c r="K913" s="10"/>
      <c r="L913" s="10"/>
      <c r="M913" s="10"/>
    </row>
    <row r="914" spans="1:13" x14ac:dyDescent="0.35">
      <c r="A914" s="10"/>
      <c r="B914" s="10"/>
      <c r="C914" s="10"/>
      <c r="D914" s="13"/>
      <c r="E914" s="11" t="s">
        <v>24</v>
      </c>
      <c r="F914" s="10">
        <v>0</v>
      </c>
      <c r="G914" s="14">
        <v>0</v>
      </c>
      <c r="H914" s="14">
        <v>0</v>
      </c>
      <c r="I914" s="14">
        <v>0</v>
      </c>
      <c r="J914" s="12">
        <f>F914*(G914+ (G914= 0))*(H914+ (H914= 0))*(I914+ (I914= 0))</f>
        <v>0</v>
      </c>
      <c r="K914" s="10"/>
      <c r="L914" s="10"/>
      <c r="M914" s="10"/>
    </row>
    <row r="915" spans="1:13" x14ac:dyDescent="0.35">
      <c r="A915" s="10"/>
      <c r="B915" s="10"/>
      <c r="C915" s="10"/>
      <c r="D915" s="13"/>
      <c r="E915" s="11" t="s">
        <v>88</v>
      </c>
      <c r="F915" s="10">
        <v>1</v>
      </c>
      <c r="G915" s="14">
        <v>7.23</v>
      </c>
      <c r="H915" s="14">
        <v>0</v>
      </c>
      <c r="I915" s="14">
        <v>2.5</v>
      </c>
      <c r="J915" s="12">
        <f>F915*(G915+ (G915= 0))*(H915+ (H915= 0))*(I915+ (I915= 0))</f>
        <v>18.075000000000003</v>
      </c>
      <c r="K915" s="10"/>
      <c r="L915" s="10"/>
      <c r="M915" s="10"/>
    </row>
    <row r="916" spans="1:13" x14ac:dyDescent="0.35">
      <c r="A916" s="10"/>
      <c r="B916" s="10"/>
      <c r="C916" s="10"/>
      <c r="D916" s="13"/>
      <c r="E916" s="10"/>
      <c r="F916" s="10"/>
      <c r="G916" s="10"/>
      <c r="H916" s="10"/>
      <c r="I916" s="10"/>
      <c r="J916" s="15" t="s">
        <v>485</v>
      </c>
      <c r="K916" s="9">
        <f>SUM(J912:J915)</f>
        <v>35.272000000000006</v>
      </c>
      <c r="L916" s="14">
        <v>0</v>
      </c>
      <c r="M916" s="9">
        <f>ROUND(L916*K916,2)</f>
        <v>0</v>
      </c>
    </row>
    <row r="917" spans="1:13" ht="1.1499999999999999" customHeight="1" x14ac:dyDescent="0.35">
      <c r="A917" s="16"/>
      <c r="B917" s="16"/>
      <c r="C917" s="16"/>
      <c r="D917" s="24"/>
      <c r="E917" s="16"/>
      <c r="F917" s="16"/>
      <c r="G917" s="16"/>
      <c r="H917" s="16"/>
      <c r="I917" s="16"/>
      <c r="J917" s="16"/>
      <c r="K917" s="16"/>
      <c r="L917" s="16"/>
      <c r="M917" s="16"/>
    </row>
    <row r="918" spans="1:13" x14ac:dyDescent="0.35">
      <c r="A918" s="10"/>
      <c r="B918" s="10"/>
      <c r="C918" s="10"/>
      <c r="D918" s="13"/>
      <c r="E918" s="10"/>
      <c r="F918" s="10"/>
      <c r="G918" s="10"/>
      <c r="H918" s="10"/>
      <c r="I918" s="10"/>
      <c r="J918" s="15" t="s">
        <v>486</v>
      </c>
      <c r="K918" s="14">
        <v>1</v>
      </c>
      <c r="L918" s="9">
        <f>M899+M908+M916</f>
        <v>0</v>
      </c>
      <c r="M918" s="9">
        <f>ROUND(L918*K918,2)</f>
        <v>0</v>
      </c>
    </row>
    <row r="919" spans="1:13" ht="1.1499999999999999" customHeight="1" x14ac:dyDescent="0.35">
      <c r="A919" s="16"/>
      <c r="B919" s="16"/>
      <c r="C919" s="16"/>
      <c r="D919" s="24"/>
      <c r="E919" s="16"/>
      <c r="F919" s="16"/>
      <c r="G919" s="16"/>
      <c r="H919" s="16"/>
      <c r="I919" s="16"/>
      <c r="J919" s="16"/>
      <c r="K919" s="16"/>
      <c r="L919" s="16"/>
      <c r="M919" s="16"/>
    </row>
    <row r="920" spans="1:13" x14ac:dyDescent="0.35">
      <c r="A920" s="10"/>
      <c r="B920" s="10"/>
      <c r="C920" s="10"/>
      <c r="D920" s="13"/>
      <c r="E920" s="10"/>
      <c r="F920" s="10"/>
      <c r="G920" s="10"/>
      <c r="H920" s="10"/>
      <c r="I920" s="10"/>
      <c r="J920" s="15" t="s">
        <v>487</v>
      </c>
      <c r="K920" s="17">
        <v>1</v>
      </c>
      <c r="L920" s="9">
        <f>M890+M918</f>
        <v>0</v>
      </c>
      <c r="M920" s="9">
        <f>ROUND(L920*K920,2)</f>
        <v>0</v>
      </c>
    </row>
    <row r="921" spans="1:13" ht="1.1499999999999999" customHeight="1" x14ac:dyDescent="0.35">
      <c r="A921" s="16"/>
      <c r="B921" s="16"/>
      <c r="C921" s="16"/>
      <c r="D921" s="24"/>
      <c r="E921" s="16"/>
      <c r="F921" s="16"/>
      <c r="G921" s="16"/>
      <c r="H921" s="16"/>
      <c r="I921" s="16"/>
      <c r="J921" s="16"/>
      <c r="K921" s="16"/>
      <c r="L921" s="16"/>
      <c r="M921" s="16"/>
    </row>
    <row r="922" spans="1:13" x14ac:dyDescent="0.35">
      <c r="A922" s="6" t="s">
        <v>488</v>
      </c>
      <c r="B922" s="6" t="s">
        <v>16</v>
      </c>
      <c r="C922" s="6" t="s">
        <v>0</v>
      </c>
      <c r="D922" s="22" t="s">
        <v>489</v>
      </c>
      <c r="E922" s="7"/>
      <c r="F922" s="7"/>
      <c r="G922" s="7"/>
      <c r="H922" s="7"/>
      <c r="I922" s="7"/>
      <c r="J922" s="7"/>
      <c r="K922" s="8">
        <f>K1062</f>
        <v>1</v>
      </c>
      <c r="L922" s="9">
        <f>L1062</f>
        <v>0</v>
      </c>
      <c r="M922" s="9">
        <f>M1062</f>
        <v>0</v>
      </c>
    </row>
    <row r="923" spans="1:13" x14ac:dyDescent="0.35">
      <c r="A923" s="10"/>
      <c r="B923" s="10"/>
      <c r="C923" s="10"/>
      <c r="D923" s="13"/>
      <c r="E923" s="10"/>
      <c r="F923" s="10"/>
      <c r="G923" s="10"/>
      <c r="H923" s="10"/>
      <c r="I923" s="10"/>
      <c r="J923" s="10"/>
      <c r="K923" s="10"/>
      <c r="L923" s="10"/>
      <c r="M923" s="10"/>
    </row>
    <row r="924" spans="1:13" x14ac:dyDescent="0.35">
      <c r="A924" s="18" t="s">
        <v>490</v>
      </c>
      <c r="B924" s="18" t="s">
        <v>16</v>
      </c>
      <c r="C924" s="18" t="s">
        <v>0</v>
      </c>
      <c r="D924" s="25" t="s">
        <v>491</v>
      </c>
      <c r="E924" s="19"/>
      <c r="F924" s="19"/>
      <c r="G924" s="19"/>
      <c r="H924" s="19"/>
      <c r="I924" s="19"/>
      <c r="J924" s="19"/>
      <c r="K924" s="9">
        <f>K973</f>
        <v>1</v>
      </c>
      <c r="L924" s="9">
        <f>L973</f>
        <v>0</v>
      </c>
      <c r="M924" s="9">
        <f>M973</f>
        <v>0</v>
      </c>
    </row>
    <row r="925" spans="1:13" x14ac:dyDescent="0.35">
      <c r="A925" s="10"/>
      <c r="B925" s="10"/>
      <c r="C925" s="10"/>
      <c r="D925" s="13"/>
      <c r="E925" s="10"/>
      <c r="F925" s="10"/>
      <c r="G925" s="10"/>
      <c r="H925" s="10"/>
      <c r="I925" s="10"/>
      <c r="J925" s="10"/>
      <c r="K925" s="10"/>
      <c r="L925" s="10"/>
      <c r="M925" s="10"/>
    </row>
    <row r="926" spans="1:13" ht="14.5" customHeight="1" x14ac:dyDescent="0.35">
      <c r="A926" s="11" t="s">
        <v>492</v>
      </c>
      <c r="B926" s="11" t="s">
        <v>19</v>
      </c>
      <c r="C926" s="11" t="s">
        <v>4</v>
      </c>
      <c r="D926" s="123" t="s">
        <v>493</v>
      </c>
      <c r="E926" s="26"/>
      <c r="F926" s="26"/>
      <c r="G926" s="26"/>
      <c r="H926" s="26"/>
      <c r="I926" s="26"/>
      <c r="J926" s="10"/>
      <c r="K926" s="12">
        <f>K935</f>
        <v>18</v>
      </c>
      <c r="L926" s="12">
        <f>L935</f>
        <v>0</v>
      </c>
      <c r="M926" s="12">
        <f>M935</f>
        <v>0</v>
      </c>
    </row>
    <row r="927" spans="1:13" ht="94.5" x14ac:dyDescent="0.35">
      <c r="A927" s="10"/>
      <c r="B927" s="10"/>
      <c r="C927" s="10"/>
      <c r="D927" s="13" t="s">
        <v>494</v>
      </c>
      <c r="E927" s="10"/>
      <c r="F927" s="10"/>
      <c r="G927" s="10"/>
      <c r="H927" s="10"/>
      <c r="I927" s="10"/>
      <c r="J927" s="10"/>
      <c r="K927" s="10"/>
      <c r="L927" s="10"/>
      <c r="M927" s="10"/>
    </row>
    <row r="928" spans="1:13" x14ac:dyDescent="0.35">
      <c r="A928" s="10"/>
      <c r="B928" s="10"/>
      <c r="C928" s="10"/>
      <c r="D928" s="13"/>
      <c r="E928" s="11" t="s">
        <v>33</v>
      </c>
      <c r="F928" s="10">
        <v>3</v>
      </c>
      <c r="G928" s="14">
        <v>0</v>
      </c>
      <c r="H928" s="14">
        <v>0</v>
      </c>
      <c r="I928" s="14">
        <v>0</v>
      </c>
      <c r="J928" s="12">
        <f t="shared" ref="J928:J933" si="38">F928*(G928+ (G928= 0))*(H928+ (H928= 0))*(I928+ (I928= 0))</f>
        <v>3</v>
      </c>
      <c r="K928" s="10"/>
      <c r="L928" s="10"/>
      <c r="M928" s="10"/>
    </row>
    <row r="929" spans="1:13" x14ac:dyDescent="0.35">
      <c r="A929" s="10"/>
      <c r="B929" s="10"/>
      <c r="C929" s="10"/>
      <c r="D929" s="13"/>
      <c r="E929" s="11" t="s">
        <v>24</v>
      </c>
      <c r="F929" s="10">
        <v>2</v>
      </c>
      <c r="G929" s="14">
        <v>0</v>
      </c>
      <c r="H929" s="14">
        <v>0</v>
      </c>
      <c r="I929" s="14">
        <v>0</v>
      </c>
      <c r="J929" s="12">
        <f t="shared" si="38"/>
        <v>2</v>
      </c>
      <c r="K929" s="10"/>
      <c r="L929" s="10"/>
      <c r="M929" s="10"/>
    </row>
    <row r="930" spans="1:13" x14ac:dyDescent="0.35">
      <c r="A930" s="10"/>
      <c r="B930" s="10"/>
      <c r="C930" s="10"/>
      <c r="D930" s="13"/>
      <c r="E930" s="11" t="s">
        <v>25</v>
      </c>
      <c r="F930" s="10">
        <v>3</v>
      </c>
      <c r="G930" s="14">
        <v>0</v>
      </c>
      <c r="H930" s="14">
        <v>0</v>
      </c>
      <c r="I930" s="14">
        <v>0</v>
      </c>
      <c r="J930" s="12">
        <f t="shared" si="38"/>
        <v>3</v>
      </c>
      <c r="K930" s="10"/>
      <c r="L930" s="10"/>
      <c r="M930" s="10"/>
    </row>
    <row r="931" spans="1:13" x14ac:dyDescent="0.35">
      <c r="A931" s="10"/>
      <c r="B931" s="10"/>
      <c r="C931" s="10"/>
      <c r="D931" s="13"/>
      <c r="E931" s="11" t="s">
        <v>26</v>
      </c>
      <c r="F931" s="10">
        <v>2</v>
      </c>
      <c r="G931" s="14">
        <v>0</v>
      </c>
      <c r="H931" s="14">
        <v>0</v>
      </c>
      <c r="I931" s="14">
        <v>0</v>
      </c>
      <c r="J931" s="12">
        <f t="shared" si="38"/>
        <v>2</v>
      </c>
      <c r="K931" s="10"/>
      <c r="L931" s="10"/>
      <c r="M931" s="10"/>
    </row>
    <row r="932" spans="1:13" x14ac:dyDescent="0.35">
      <c r="A932" s="10"/>
      <c r="B932" s="10"/>
      <c r="C932" s="10"/>
      <c r="D932" s="13"/>
      <c r="E932" s="11" t="s">
        <v>27</v>
      </c>
      <c r="F932" s="10">
        <v>2</v>
      </c>
      <c r="G932" s="14">
        <v>0</v>
      </c>
      <c r="H932" s="14">
        <v>0</v>
      </c>
      <c r="I932" s="14">
        <v>0</v>
      </c>
      <c r="J932" s="12">
        <f t="shared" si="38"/>
        <v>2</v>
      </c>
      <c r="K932" s="10"/>
      <c r="L932" s="10"/>
      <c r="M932" s="10"/>
    </row>
    <row r="933" spans="1:13" x14ac:dyDescent="0.35">
      <c r="A933" s="10"/>
      <c r="B933" s="10"/>
      <c r="C933" s="10"/>
      <c r="D933" s="13"/>
      <c r="E933" s="11" t="s">
        <v>28</v>
      </c>
      <c r="F933" s="10">
        <v>2</v>
      </c>
      <c r="G933" s="14">
        <v>0</v>
      </c>
      <c r="H933" s="14">
        <v>0</v>
      </c>
      <c r="I933" s="14">
        <v>0</v>
      </c>
      <c r="J933" s="12">
        <f t="shared" si="38"/>
        <v>2</v>
      </c>
      <c r="K933" s="10"/>
      <c r="L933" s="10"/>
      <c r="M933" s="10"/>
    </row>
    <row r="934" spans="1:13" x14ac:dyDescent="0.35">
      <c r="A934" s="10"/>
      <c r="B934" s="10"/>
      <c r="C934" s="10"/>
      <c r="D934" s="13"/>
      <c r="E934" s="11" t="s">
        <v>495</v>
      </c>
      <c r="F934" s="10">
        <v>4</v>
      </c>
      <c r="G934" s="14">
        <v>0</v>
      </c>
      <c r="H934" s="14">
        <v>0</v>
      </c>
      <c r="I934" s="14">
        <v>0</v>
      </c>
      <c r="J934" s="12">
        <f t="shared" ref="J934" si="39">F934*(G934+ (G934= 0))*(H934+ (H934= 0))*(I934+ (I934= 0))</f>
        <v>4</v>
      </c>
      <c r="K934" s="10"/>
      <c r="L934" s="10"/>
      <c r="M934" s="10"/>
    </row>
    <row r="935" spans="1:13" x14ac:dyDescent="0.35">
      <c r="A935" s="138"/>
      <c r="B935" s="138"/>
      <c r="C935" s="138"/>
      <c r="D935" s="139"/>
      <c r="E935" s="138"/>
      <c r="F935" s="138"/>
      <c r="G935" s="138"/>
      <c r="H935" s="138"/>
      <c r="I935" s="138"/>
      <c r="J935" s="140" t="s">
        <v>496</v>
      </c>
      <c r="K935" s="141">
        <f>SUM(J928:J934)</f>
        <v>18</v>
      </c>
      <c r="L935" s="142">
        <v>0</v>
      </c>
      <c r="M935" s="141">
        <f>ROUND(L935*K935,2)</f>
        <v>0</v>
      </c>
    </row>
    <row r="936" spans="1:13" ht="14.5" customHeight="1" x14ac:dyDescent="0.35">
      <c r="A936" s="11" t="s">
        <v>497</v>
      </c>
      <c r="B936" s="11" t="s">
        <v>19</v>
      </c>
      <c r="C936" s="11" t="s">
        <v>4</v>
      </c>
      <c r="D936" s="123" t="s">
        <v>498</v>
      </c>
      <c r="E936" s="26"/>
      <c r="F936" s="26"/>
      <c r="G936" s="26"/>
      <c r="H936" s="26"/>
      <c r="I936" s="26"/>
      <c r="J936" s="10"/>
      <c r="K936" s="12">
        <f>K944</f>
        <v>6</v>
      </c>
      <c r="L936" s="12">
        <f>L944</f>
        <v>0</v>
      </c>
      <c r="M936" s="12">
        <f>M944</f>
        <v>0</v>
      </c>
    </row>
    <row r="937" spans="1:13" ht="105" x14ac:dyDescent="0.35">
      <c r="A937" s="10"/>
      <c r="B937" s="10"/>
      <c r="C937" s="10"/>
      <c r="D937" s="13" t="s">
        <v>499</v>
      </c>
      <c r="E937" s="10"/>
      <c r="F937" s="10"/>
      <c r="G937" s="10"/>
      <c r="H937" s="10"/>
      <c r="I937" s="10"/>
      <c r="J937" s="10"/>
      <c r="K937" s="10"/>
      <c r="L937" s="10"/>
      <c r="M937" s="10"/>
    </row>
    <row r="938" spans="1:13" x14ac:dyDescent="0.35">
      <c r="A938" s="10"/>
      <c r="B938" s="10"/>
      <c r="C938" s="10"/>
      <c r="D938" s="13"/>
      <c r="E938" s="11" t="s">
        <v>33</v>
      </c>
      <c r="F938" s="10">
        <v>2</v>
      </c>
      <c r="G938" s="14">
        <v>0</v>
      </c>
      <c r="H938" s="14">
        <v>0</v>
      </c>
      <c r="I938" s="14">
        <v>0</v>
      </c>
      <c r="J938" s="12">
        <f t="shared" ref="J938:J943" si="40">F938*(G938+ (G938= 0))*(H938+ (H938= 0))*(I938+ (I938= 0))</f>
        <v>2</v>
      </c>
      <c r="K938" s="10"/>
      <c r="L938" s="10"/>
      <c r="M938" s="10"/>
    </row>
    <row r="939" spans="1:13" x14ac:dyDescent="0.35">
      <c r="A939" s="10"/>
      <c r="B939" s="10"/>
      <c r="C939" s="10"/>
      <c r="D939" s="13"/>
      <c r="E939" s="11" t="s">
        <v>24</v>
      </c>
      <c r="F939" s="10">
        <v>0</v>
      </c>
      <c r="G939" s="14">
        <v>0</v>
      </c>
      <c r="H939" s="14">
        <v>0</v>
      </c>
      <c r="I939" s="14">
        <v>0</v>
      </c>
      <c r="J939" s="12">
        <f t="shared" si="40"/>
        <v>0</v>
      </c>
      <c r="K939" s="10"/>
      <c r="L939" s="10"/>
      <c r="M939" s="10"/>
    </row>
    <row r="940" spans="1:13" x14ac:dyDescent="0.35">
      <c r="A940" s="10"/>
      <c r="B940" s="10"/>
      <c r="C940" s="10"/>
      <c r="D940" s="13"/>
      <c r="E940" s="11" t="s">
        <v>25</v>
      </c>
      <c r="F940" s="10">
        <v>1</v>
      </c>
      <c r="G940" s="14">
        <v>0</v>
      </c>
      <c r="H940" s="14">
        <v>0</v>
      </c>
      <c r="I940" s="14">
        <v>0</v>
      </c>
      <c r="J940" s="12">
        <f t="shared" si="40"/>
        <v>1</v>
      </c>
      <c r="K940" s="10"/>
      <c r="L940" s="10"/>
      <c r="M940" s="10"/>
    </row>
    <row r="941" spans="1:13" x14ac:dyDescent="0.35">
      <c r="A941" s="10"/>
      <c r="B941" s="10"/>
      <c r="C941" s="10"/>
      <c r="D941" s="13"/>
      <c r="E941" s="11" t="s">
        <v>26</v>
      </c>
      <c r="F941" s="10">
        <v>1</v>
      </c>
      <c r="G941" s="14">
        <v>0</v>
      </c>
      <c r="H941" s="14">
        <v>0</v>
      </c>
      <c r="I941" s="14">
        <v>0</v>
      </c>
      <c r="J941" s="12">
        <f t="shared" si="40"/>
        <v>1</v>
      </c>
      <c r="K941" s="10"/>
      <c r="L941" s="10"/>
      <c r="M941" s="10"/>
    </row>
    <row r="942" spans="1:13" x14ac:dyDescent="0.35">
      <c r="A942" s="10"/>
      <c r="B942" s="10"/>
      <c r="C942" s="10"/>
      <c r="D942" s="13"/>
      <c r="E942" s="11" t="s">
        <v>27</v>
      </c>
      <c r="F942" s="10">
        <v>1</v>
      </c>
      <c r="G942" s="14">
        <v>0</v>
      </c>
      <c r="H942" s="14">
        <v>0</v>
      </c>
      <c r="I942" s="14">
        <v>0</v>
      </c>
      <c r="J942" s="12">
        <f t="shared" si="40"/>
        <v>1</v>
      </c>
      <c r="K942" s="10"/>
      <c r="L942" s="10"/>
      <c r="M942" s="10"/>
    </row>
    <row r="943" spans="1:13" x14ac:dyDescent="0.35">
      <c r="A943" s="10"/>
      <c r="B943" s="10"/>
      <c r="C943" s="10"/>
      <c r="D943" s="13"/>
      <c r="E943" s="11" t="s">
        <v>28</v>
      </c>
      <c r="F943" s="10">
        <v>1</v>
      </c>
      <c r="G943" s="14">
        <v>0</v>
      </c>
      <c r="H943" s="14">
        <v>0</v>
      </c>
      <c r="I943" s="14">
        <v>0</v>
      </c>
      <c r="J943" s="12">
        <f t="shared" si="40"/>
        <v>1</v>
      </c>
      <c r="K943" s="10"/>
      <c r="L943" s="10"/>
      <c r="M943" s="10"/>
    </row>
    <row r="944" spans="1:13" x14ac:dyDescent="0.35">
      <c r="A944" s="138"/>
      <c r="B944" s="138"/>
      <c r="C944" s="138"/>
      <c r="D944" s="139"/>
      <c r="E944" s="138"/>
      <c r="F944" s="138"/>
      <c r="G944" s="138"/>
      <c r="H944" s="138"/>
      <c r="I944" s="138"/>
      <c r="J944" s="140" t="s">
        <v>500</v>
      </c>
      <c r="K944" s="141">
        <f>SUM(J938:J943)</f>
        <v>6</v>
      </c>
      <c r="L944" s="142">
        <v>0</v>
      </c>
      <c r="M944" s="141">
        <f>ROUND(L944*K944,2)</f>
        <v>0</v>
      </c>
    </row>
    <row r="945" spans="1:13" x14ac:dyDescent="0.35">
      <c r="A945" s="11" t="s">
        <v>501</v>
      </c>
      <c r="B945" s="11" t="s">
        <v>19</v>
      </c>
      <c r="C945" s="11" t="s">
        <v>249</v>
      </c>
      <c r="D945" s="143" t="s">
        <v>502</v>
      </c>
      <c r="E945" s="10"/>
      <c r="F945" s="10"/>
      <c r="G945" s="10"/>
      <c r="H945" s="10"/>
      <c r="I945" s="10"/>
      <c r="J945" s="10"/>
      <c r="K945" s="12">
        <f>K953</f>
        <v>21</v>
      </c>
      <c r="L945" s="12">
        <f>L953</f>
        <v>0</v>
      </c>
      <c r="M945" s="12">
        <f>M953</f>
        <v>0</v>
      </c>
    </row>
    <row r="946" spans="1:13" ht="84" x14ac:dyDescent="0.35">
      <c r="A946" s="10"/>
      <c r="B946" s="10"/>
      <c r="C946" s="10"/>
      <c r="D946" s="13" t="s">
        <v>503</v>
      </c>
      <c r="E946" s="10"/>
      <c r="F946" s="10"/>
      <c r="G946" s="10"/>
      <c r="H946" s="10"/>
      <c r="I946" s="10"/>
      <c r="J946" s="10"/>
      <c r="K946" s="10"/>
      <c r="L946" s="10"/>
      <c r="M946" s="10"/>
    </row>
    <row r="947" spans="1:13" x14ac:dyDescent="0.35">
      <c r="A947" s="10"/>
      <c r="B947" s="10"/>
      <c r="C947" s="10"/>
      <c r="D947" s="13"/>
      <c r="E947" s="11" t="s">
        <v>33</v>
      </c>
      <c r="F947" s="10">
        <v>7</v>
      </c>
      <c r="G947" s="14">
        <v>0</v>
      </c>
      <c r="H947" s="14">
        <v>0</v>
      </c>
      <c r="I947" s="14">
        <v>0</v>
      </c>
      <c r="J947" s="12">
        <f t="shared" ref="J947:J952" si="41">F947*(G947+ (G947= 0))*(H947+ (H947= 0))*(I947+ (I947= 0))</f>
        <v>7</v>
      </c>
      <c r="K947" s="10"/>
      <c r="L947" s="10"/>
      <c r="M947" s="10"/>
    </row>
    <row r="948" spans="1:13" x14ac:dyDescent="0.35">
      <c r="A948" s="10"/>
      <c r="B948" s="10"/>
      <c r="C948" s="10"/>
      <c r="D948" s="13"/>
      <c r="E948" s="11" t="s">
        <v>24</v>
      </c>
      <c r="F948" s="10">
        <v>0</v>
      </c>
      <c r="G948" s="14">
        <v>0</v>
      </c>
      <c r="H948" s="14">
        <v>0</v>
      </c>
      <c r="I948" s="14">
        <v>0</v>
      </c>
      <c r="J948" s="12">
        <f t="shared" si="41"/>
        <v>0</v>
      </c>
      <c r="K948" s="10"/>
      <c r="L948" s="10"/>
      <c r="M948" s="10"/>
    </row>
    <row r="949" spans="1:13" x14ac:dyDescent="0.35">
      <c r="A949" s="10"/>
      <c r="B949" s="10"/>
      <c r="C949" s="10"/>
      <c r="D949" s="13"/>
      <c r="E949" s="11" t="s">
        <v>25</v>
      </c>
      <c r="F949" s="10">
        <v>3</v>
      </c>
      <c r="G949" s="14">
        <v>0</v>
      </c>
      <c r="H949" s="14">
        <v>0</v>
      </c>
      <c r="I949" s="14">
        <v>0</v>
      </c>
      <c r="J949" s="12">
        <f t="shared" si="41"/>
        <v>3</v>
      </c>
      <c r="K949" s="10"/>
      <c r="L949" s="10"/>
      <c r="M949" s="10"/>
    </row>
    <row r="950" spans="1:13" x14ac:dyDescent="0.35">
      <c r="A950" s="10"/>
      <c r="B950" s="10"/>
      <c r="C950" s="10"/>
      <c r="D950" s="13"/>
      <c r="E950" s="11" t="s">
        <v>26</v>
      </c>
      <c r="F950" s="10">
        <v>3</v>
      </c>
      <c r="G950" s="14">
        <v>0</v>
      </c>
      <c r="H950" s="14">
        <v>0</v>
      </c>
      <c r="I950" s="14">
        <v>0</v>
      </c>
      <c r="J950" s="12">
        <f t="shared" si="41"/>
        <v>3</v>
      </c>
      <c r="K950" s="10"/>
      <c r="L950" s="10"/>
      <c r="M950" s="10"/>
    </row>
    <row r="951" spans="1:13" x14ac:dyDescent="0.35">
      <c r="A951" s="10"/>
      <c r="B951" s="10"/>
      <c r="C951" s="10"/>
      <c r="D951" s="13"/>
      <c r="E951" s="11" t="s">
        <v>27</v>
      </c>
      <c r="F951" s="10">
        <v>3</v>
      </c>
      <c r="G951" s="14">
        <v>0</v>
      </c>
      <c r="H951" s="14">
        <v>0</v>
      </c>
      <c r="I951" s="14">
        <v>0</v>
      </c>
      <c r="J951" s="12">
        <f t="shared" si="41"/>
        <v>3</v>
      </c>
      <c r="K951" s="10"/>
      <c r="L951" s="10"/>
      <c r="M951" s="10"/>
    </row>
    <row r="952" spans="1:13" x14ac:dyDescent="0.35">
      <c r="A952" s="10"/>
      <c r="B952" s="10"/>
      <c r="C952" s="10"/>
      <c r="D952" s="13"/>
      <c r="E952" s="11" t="s">
        <v>28</v>
      </c>
      <c r="F952" s="10">
        <v>5</v>
      </c>
      <c r="G952" s="14">
        <v>0</v>
      </c>
      <c r="H952" s="14">
        <v>0</v>
      </c>
      <c r="I952" s="14">
        <v>0</v>
      </c>
      <c r="J952" s="12">
        <f t="shared" si="41"/>
        <v>5</v>
      </c>
      <c r="K952" s="10"/>
      <c r="L952" s="10"/>
      <c r="M952" s="10"/>
    </row>
    <row r="953" spans="1:13" x14ac:dyDescent="0.35">
      <c r="A953" s="138"/>
      <c r="B953" s="138"/>
      <c r="C953" s="138"/>
      <c r="D953" s="139"/>
      <c r="E953" s="138"/>
      <c r="F953" s="138"/>
      <c r="G953" s="138"/>
      <c r="H953" s="138"/>
      <c r="I953" s="138"/>
      <c r="J953" s="140" t="s">
        <v>504</v>
      </c>
      <c r="K953" s="141">
        <f>SUM(J947:J952)</f>
        <v>21</v>
      </c>
      <c r="L953" s="142">
        <v>0</v>
      </c>
      <c r="M953" s="141">
        <f>ROUND(L953*K953,2)</f>
        <v>0</v>
      </c>
    </row>
    <row r="954" spans="1:13" x14ac:dyDescent="0.35">
      <c r="A954" s="11" t="s">
        <v>505</v>
      </c>
      <c r="B954" s="11" t="s">
        <v>19</v>
      </c>
      <c r="C954" s="11" t="s">
        <v>249</v>
      </c>
      <c r="D954" s="143" t="s">
        <v>506</v>
      </c>
      <c r="E954" s="10"/>
      <c r="F954" s="10"/>
      <c r="G954" s="10"/>
      <c r="H954" s="10"/>
      <c r="I954" s="10"/>
      <c r="J954" s="10"/>
      <c r="K954" s="12">
        <f>K957</f>
        <v>2</v>
      </c>
      <c r="L954" s="12">
        <f>L957</f>
        <v>0</v>
      </c>
      <c r="M954" s="12">
        <f>M957</f>
        <v>0</v>
      </c>
    </row>
    <row r="955" spans="1:13" ht="31.5" x14ac:dyDescent="0.35">
      <c r="A955" s="10"/>
      <c r="B955" s="10"/>
      <c r="C955" s="10"/>
      <c r="D955" s="13" t="s">
        <v>507</v>
      </c>
      <c r="E955" s="10"/>
      <c r="F955" s="10"/>
      <c r="G955" s="10"/>
      <c r="H955" s="10"/>
      <c r="I955" s="10"/>
      <c r="J955" s="10"/>
      <c r="K955" s="10"/>
      <c r="L955" s="10"/>
      <c r="M955" s="10"/>
    </row>
    <row r="956" spans="1:13" x14ac:dyDescent="0.35">
      <c r="A956" s="10"/>
      <c r="B956" s="10"/>
      <c r="C956" s="10"/>
      <c r="D956" s="13"/>
      <c r="E956" s="11" t="s">
        <v>508</v>
      </c>
      <c r="F956" s="10">
        <v>2</v>
      </c>
      <c r="G956" s="14">
        <v>0</v>
      </c>
      <c r="H956" s="14">
        <v>0</v>
      </c>
      <c r="I956" s="14">
        <v>0</v>
      </c>
      <c r="J956" s="12">
        <f>F956*(G956+ (G956= 0))*(H956+ (H956= 0))*(I956+ (I956= 0))</f>
        <v>2</v>
      </c>
      <c r="K956" s="10"/>
      <c r="L956" s="10"/>
      <c r="M956" s="10"/>
    </row>
    <row r="957" spans="1:13" x14ac:dyDescent="0.35">
      <c r="A957" s="138"/>
      <c r="B957" s="138"/>
      <c r="C957" s="138"/>
      <c r="D957" s="139"/>
      <c r="E957" s="138"/>
      <c r="F957" s="138"/>
      <c r="G957" s="138"/>
      <c r="H957" s="138"/>
      <c r="I957" s="138"/>
      <c r="J957" s="140" t="s">
        <v>509</v>
      </c>
      <c r="K957" s="141">
        <f>SUM(J956:J956)</f>
        <v>2</v>
      </c>
      <c r="L957" s="142">
        <v>0</v>
      </c>
      <c r="M957" s="141">
        <f>ROUND(L957*K957,2)</f>
        <v>0</v>
      </c>
    </row>
    <row r="958" spans="1:13" x14ac:dyDescent="0.35">
      <c r="A958" s="11" t="s">
        <v>510</v>
      </c>
      <c r="B958" s="11" t="s">
        <v>19</v>
      </c>
      <c r="C958" s="11" t="s">
        <v>4</v>
      </c>
      <c r="D958" s="23" t="s">
        <v>511</v>
      </c>
      <c r="E958" s="10"/>
      <c r="F958" s="10"/>
      <c r="G958" s="10"/>
      <c r="H958" s="10"/>
      <c r="I958" s="10"/>
      <c r="J958" s="10"/>
      <c r="K958" s="12">
        <f>K963</f>
        <v>14</v>
      </c>
      <c r="L958" s="12">
        <f>L963</f>
        <v>0</v>
      </c>
      <c r="M958" s="12">
        <f>M963</f>
        <v>0</v>
      </c>
    </row>
    <row r="959" spans="1:13" ht="84" x14ac:dyDescent="0.35">
      <c r="A959" s="10"/>
      <c r="B959" s="10"/>
      <c r="C959" s="10"/>
      <c r="D959" s="13" t="s">
        <v>512</v>
      </c>
      <c r="E959" s="10"/>
      <c r="F959" s="10"/>
      <c r="G959" s="10"/>
      <c r="H959" s="10"/>
      <c r="I959" s="10"/>
      <c r="J959" s="10"/>
      <c r="K959" s="10"/>
      <c r="L959" s="10"/>
      <c r="M959" s="10"/>
    </row>
    <row r="960" spans="1:13" x14ac:dyDescent="0.35">
      <c r="A960" s="10"/>
      <c r="B960" s="10"/>
      <c r="C960" s="10"/>
      <c r="D960" s="13"/>
      <c r="E960" s="11" t="s">
        <v>26</v>
      </c>
      <c r="F960" s="10">
        <v>5</v>
      </c>
      <c r="G960" s="14">
        <v>0</v>
      </c>
      <c r="H960" s="14">
        <v>0</v>
      </c>
      <c r="I960" s="14">
        <v>0</v>
      </c>
      <c r="J960" s="12">
        <f>F960*(G960+ (G960= 0))*(H960+ (H960= 0))*(I960+ (I960= 0))</f>
        <v>5</v>
      </c>
      <c r="K960" s="10"/>
      <c r="L960" s="10"/>
      <c r="M960" s="10"/>
    </row>
    <row r="961" spans="1:13" x14ac:dyDescent="0.35">
      <c r="A961" s="10"/>
      <c r="B961" s="10"/>
      <c r="C961" s="10"/>
      <c r="D961" s="13"/>
      <c r="E961" s="11" t="s">
        <v>27</v>
      </c>
      <c r="F961" s="10">
        <v>5</v>
      </c>
      <c r="G961" s="14">
        <v>0</v>
      </c>
      <c r="H961" s="14">
        <v>0</v>
      </c>
      <c r="I961" s="14">
        <v>0</v>
      </c>
      <c r="J961" s="12">
        <f>F961*(G961+ (G961= 0))*(H961+ (H961= 0))*(I961+ (I961= 0))</f>
        <v>5</v>
      </c>
      <c r="K961" s="10"/>
      <c r="L961" s="10"/>
      <c r="M961" s="10"/>
    </row>
    <row r="962" spans="1:13" x14ac:dyDescent="0.35">
      <c r="A962" s="10"/>
      <c r="B962" s="10"/>
      <c r="C962" s="10"/>
      <c r="D962" s="13"/>
      <c r="E962" s="11" t="s">
        <v>28</v>
      </c>
      <c r="F962" s="10">
        <v>4</v>
      </c>
      <c r="G962" s="14">
        <v>0</v>
      </c>
      <c r="H962" s="14">
        <v>0</v>
      </c>
      <c r="I962" s="14">
        <v>0</v>
      </c>
      <c r="J962" s="12">
        <f>F962*(G962+ (G962= 0))*(H962+ (H962= 0))*(I962+ (I962= 0))</f>
        <v>4</v>
      </c>
      <c r="K962" s="10"/>
      <c r="L962" s="10"/>
      <c r="M962" s="10"/>
    </row>
    <row r="963" spans="1:13" x14ac:dyDescent="0.35">
      <c r="A963" s="138"/>
      <c r="B963" s="138"/>
      <c r="C963" s="138"/>
      <c r="D963" s="139"/>
      <c r="E963" s="138"/>
      <c r="F963" s="138"/>
      <c r="G963" s="138"/>
      <c r="H963" s="138"/>
      <c r="I963" s="138"/>
      <c r="J963" s="140" t="s">
        <v>513</v>
      </c>
      <c r="K963" s="141">
        <f>SUM(J960:J962)</f>
        <v>14</v>
      </c>
      <c r="L963" s="142">
        <v>0</v>
      </c>
      <c r="M963" s="141">
        <f>ROUND(L963*K963,2)</f>
        <v>0</v>
      </c>
    </row>
    <row r="964" spans="1:13" x14ac:dyDescent="0.35">
      <c r="A964" s="11" t="s">
        <v>514</v>
      </c>
      <c r="B964" s="11" t="s">
        <v>19</v>
      </c>
      <c r="C964" s="11" t="s">
        <v>4</v>
      </c>
      <c r="D964" s="23" t="s">
        <v>515</v>
      </c>
      <c r="E964" s="10"/>
      <c r="F964" s="10"/>
      <c r="G964" s="10"/>
      <c r="H964" s="10"/>
      <c r="I964" s="10"/>
      <c r="J964" s="10"/>
      <c r="K964" s="12">
        <f>K967</f>
        <v>60</v>
      </c>
      <c r="L964" s="12">
        <f>L967</f>
        <v>0</v>
      </c>
      <c r="M964" s="12">
        <f>M967</f>
        <v>0</v>
      </c>
    </row>
    <row r="965" spans="1:13" ht="21" x14ac:dyDescent="0.35">
      <c r="A965" s="10"/>
      <c r="B965" s="10"/>
      <c r="C965" s="10"/>
      <c r="D965" s="13" t="s">
        <v>516</v>
      </c>
      <c r="E965" s="10"/>
      <c r="F965" s="10"/>
      <c r="G965" s="10"/>
      <c r="H965" s="10"/>
      <c r="I965" s="10"/>
      <c r="J965" s="10"/>
      <c r="K965" s="10"/>
      <c r="L965" s="10"/>
      <c r="M965" s="10"/>
    </row>
    <row r="966" spans="1:13" x14ac:dyDescent="0.35">
      <c r="A966" s="10"/>
      <c r="B966" s="10"/>
      <c r="C966" s="10"/>
      <c r="D966" s="13"/>
      <c r="E966" s="11" t="s">
        <v>517</v>
      </c>
      <c r="F966" s="10">
        <v>60</v>
      </c>
      <c r="G966" s="14">
        <v>0</v>
      </c>
      <c r="H966" s="14">
        <v>0</v>
      </c>
      <c r="I966" s="14">
        <v>0</v>
      </c>
      <c r="J966" s="12">
        <f>F966*(G966+ (G966= 0))*(H966+ (H966= 0))*(I966+ (I966= 0))</f>
        <v>60</v>
      </c>
      <c r="K966" s="10"/>
      <c r="L966" s="10"/>
      <c r="M966" s="10"/>
    </row>
    <row r="967" spans="1:13" x14ac:dyDescent="0.35">
      <c r="A967" s="138"/>
      <c r="B967" s="138"/>
      <c r="C967" s="138"/>
      <c r="D967" s="139"/>
      <c r="E967" s="138"/>
      <c r="F967" s="138"/>
      <c r="G967" s="138"/>
      <c r="H967" s="138"/>
      <c r="I967" s="138"/>
      <c r="J967" s="140" t="s">
        <v>514</v>
      </c>
      <c r="K967" s="141">
        <f>SUM(J966:J966)</f>
        <v>60</v>
      </c>
      <c r="L967" s="142">
        <v>0</v>
      </c>
      <c r="M967" s="141">
        <f>ROUND(L967*K967,2)</f>
        <v>0</v>
      </c>
    </row>
    <row r="968" spans="1:13" x14ac:dyDescent="0.35">
      <c r="A968" s="11" t="s">
        <v>518</v>
      </c>
      <c r="B968" s="11" t="s">
        <v>19</v>
      </c>
      <c r="C968" s="11" t="s">
        <v>4</v>
      </c>
      <c r="D968" s="23" t="s">
        <v>519</v>
      </c>
      <c r="E968" s="10"/>
      <c r="F968" s="10"/>
      <c r="G968" s="10"/>
      <c r="H968" s="10"/>
      <c r="I968" s="10"/>
      <c r="J968" s="10"/>
      <c r="K968" s="12">
        <f>K971</f>
        <v>68</v>
      </c>
      <c r="L968" s="12">
        <f>L971</f>
        <v>0</v>
      </c>
      <c r="M968" s="12">
        <f>M971</f>
        <v>0</v>
      </c>
    </row>
    <row r="969" spans="1:13" ht="21" x14ac:dyDescent="0.35">
      <c r="A969" s="10"/>
      <c r="B969" s="10"/>
      <c r="C969" s="10"/>
      <c r="D969" s="13" t="s">
        <v>520</v>
      </c>
      <c r="E969" s="10"/>
      <c r="F969" s="10"/>
      <c r="G969" s="10"/>
      <c r="H969" s="10"/>
      <c r="I969" s="10"/>
      <c r="J969" s="10"/>
      <c r="K969" s="10"/>
      <c r="L969" s="10"/>
      <c r="M969" s="10"/>
    </row>
    <row r="970" spans="1:13" x14ac:dyDescent="0.35">
      <c r="A970" s="10"/>
      <c r="B970" s="10"/>
      <c r="C970" s="10"/>
      <c r="D970" s="13"/>
      <c r="E970" s="11" t="s">
        <v>517</v>
      </c>
      <c r="F970" s="10">
        <v>68</v>
      </c>
      <c r="G970" s="14">
        <v>0</v>
      </c>
      <c r="H970" s="14">
        <v>0</v>
      </c>
      <c r="I970" s="14">
        <v>0</v>
      </c>
      <c r="J970" s="12">
        <f>F970*(G970+ (G970= 0))*(H970+ (H970= 0))*(I970+ (I970= 0))</f>
        <v>68</v>
      </c>
      <c r="K970" s="10"/>
      <c r="L970" s="10"/>
      <c r="M970" s="10"/>
    </row>
    <row r="971" spans="1:13" x14ac:dyDescent="0.35">
      <c r="A971" s="10"/>
      <c r="B971" s="10"/>
      <c r="C971" s="10"/>
      <c r="D971" s="13"/>
      <c r="E971" s="10"/>
      <c r="F971" s="10"/>
      <c r="G971" s="10"/>
      <c r="H971" s="10"/>
      <c r="I971" s="10"/>
      <c r="J971" s="15" t="s">
        <v>518</v>
      </c>
      <c r="K971" s="9">
        <f>SUM(J970:J970)</f>
        <v>68</v>
      </c>
      <c r="L971" s="14">
        <v>0</v>
      </c>
      <c r="M971" s="9">
        <f>ROUND(L971*K971,2)</f>
        <v>0</v>
      </c>
    </row>
    <row r="972" spans="1:13" ht="1.1499999999999999" customHeight="1" x14ac:dyDescent="0.35">
      <c r="A972" s="16"/>
      <c r="B972" s="16"/>
      <c r="C972" s="16"/>
      <c r="D972" s="24"/>
      <c r="E972" s="16"/>
      <c r="F972" s="16"/>
      <c r="G972" s="16"/>
      <c r="H972" s="16"/>
      <c r="I972" s="16"/>
      <c r="J972" s="16"/>
      <c r="K972" s="16"/>
      <c r="L972" s="16"/>
      <c r="M972" s="16"/>
    </row>
    <row r="973" spans="1:13" x14ac:dyDescent="0.35">
      <c r="A973" s="10"/>
      <c r="B973" s="10"/>
      <c r="C973" s="10"/>
      <c r="D973" s="13"/>
      <c r="E973" s="10"/>
      <c r="F973" s="10"/>
      <c r="G973" s="10"/>
      <c r="H973" s="10"/>
      <c r="I973" s="10"/>
      <c r="J973" s="15" t="s">
        <v>521</v>
      </c>
      <c r="K973" s="14">
        <v>1</v>
      </c>
      <c r="L973" s="9">
        <f>M944+M935+M953+M957+M963+M967+M971</f>
        <v>0</v>
      </c>
      <c r="M973" s="9">
        <f>ROUND(L973*K973,2)</f>
        <v>0</v>
      </c>
    </row>
    <row r="974" spans="1:13" ht="1.1499999999999999" customHeight="1" x14ac:dyDescent="0.35">
      <c r="A974" s="16"/>
      <c r="B974" s="16"/>
      <c r="C974" s="16"/>
      <c r="D974" s="24"/>
      <c r="E974" s="16"/>
      <c r="F974" s="16"/>
      <c r="G974" s="16"/>
      <c r="H974" s="16"/>
      <c r="I974" s="16"/>
      <c r="J974" s="16"/>
      <c r="K974" s="16"/>
      <c r="L974" s="16"/>
      <c r="M974" s="16"/>
    </row>
    <row r="975" spans="1:13" x14ac:dyDescent="0.35">
      <c r="A975" s="18" t="s">
        <v>522</v>
      </c>
      <c r="B975" s="18" t="s">
        <v>16</v>
      </c>
      <c r="C975" s="18" t="s">
        <v>0</v>
      </c>
      <c r="D975" s="25" t="s">
        <v>523</v>
      </c>
      <c r="E975" s="19"/>
      <c r="F975" s="19"/>
      <c r="G975" s="19"/>
      <c r="H975" s="19"/>
      <c r="I975" s="19"/>
      <c r="J975" s="19"/>
      <c r="K975" s="9">
        <f>K1052</f>
        <v>1</v>
      </c>
      <c r="L975" s="9">
        <f>L1052</f>
        <v>0</v>
      </c>
      <c r="M975" s="9">
        <f>M1052</f>
        <v>0</v>
      </c>
    </row>
    <row r="976" spans="1:13" x14ac:dyDescent="0.35">
      <c r="A976" s="10"/>
      <c r="B976" s="10"/>
      <c r="C976" s="10"/>
      <c r="D976" s="13"/>
      <c r="E976" s="10"/>
      <c r="F976" s="10"/>
      <c r="G976" s="10"/>
      <c r="H976" s="10"/>
      <c r="I976" s="10"/>
      <c r="J976" s="10"/>
      <c r="K976" s="10"/>
      <c r="L976" s="10"/>
      <c r="M976" s="10"/>
    </row>
    <row r="977" spans="1:13" ht="21" x14ac:dyDescent="0.35">
      <c r="A977" s="11" t="s">
        <v>524</v>
      </c>
      <c r="B977" s="11" t="s">
        <v>19</v>
      </c>
      <c r="C977" s="11" t="s">
        <v>20</v>
      </c>
      <c r="D977" s="23" t="s">
        <v>525</v>
      </c>
      <c r="E977" s="10"/>
      <c r="F977" s="10"/>
      <c r="G977" s="10"/>
      <c r="H977" s="10"/>
      <c r="I977" s="10"/>
      <c r="J977" s="10"/>
      <c r="K977" s="12">
        <f>K985</f>
        <v>215.25</v>
      </c>
      <c r="L977" s="12">
        <f>L985</f>
        <v>0</v>
      </c>
      <c r="M977" s="12">
        <f>M985</f>
        <v>0</v>
      </c>
    </row>
    <row r="978" spans="1:13" ht="147" x14ac:dyDescent="0.35">
      <c r="A978" s="11"/>
      <c r="B978" s="11"/>
      <c r="C978" s="11"/>
      <c r="D978" s="13" t="s">
        <v>1601</v>
      </c>
      <c r="E978" s="10"/>
      <c r="F978" s="10"/>
      <c r="G978" s="10"/>
      <c r="H978" s="10"/>
      <c r="I978" s="10"/>
      <c r="J978" s="10"/>
      <c r="K978" s="14"/>
      <c r="L978" s="14"/>
      <c r="M978" s="14"/>
    </row>
    <row r="979" spans="1:13" ht="105" x14ac:dyDescent="0.35">
      <c r="A979" s="10"/>
      <c r="B979" s="10"/>
      <c r="C979" s="10"/>
      <c r="D979" s="13" t="s">
        <v>526</v>
      </c>
      <c r="E979" s="10"/>
      <c r="F979" s="10"/>
      <c r="G979" s="10"/>
      <c r="H979" s="10"/>
      <c r="I979" s="10"/>
      <c r="J979" s="10"/>
      <c r="K979" s="10"/>
      <c r="L979" s="10"/>
      <c r="M979" s="10"/>
    </row>
    <row r="980" spans="1:13" x14ac:dyDescent="0.35">
      <c r="A980" s="10"/>
      <c r="B980" s="10"/>
      <c r="C980" s="10"/>
      <c r="D980" s="13"/>
      <c r="E980" s="11" t="s">
        <v>24</v>
      </c>
      <c r="F980" s="10">
        <v>1</v>
      </c>
      <c r="G980" s="14">
        <v>4.8</v>
      </c>
      <c r="H980" s="14">
        <v>0</v>
      </c>
      <c r="I980" s="14">
        <v>2.5</v>
      </c>
      <c r="J980" s="12">
        <f>F980*(G980+ (G980= 0))*(H980+ (H980= 0))*(I980+ (I980= 0))</f>
        <v>12</v>
      </c>
      <c r="K980" s="10"/>
      <c r="L980" s="10"/>
      <c r="M980" s="10"/>
    </row>
    <row r="981" spans="1:13" x14ac:dyDescent="0.35">
      <c r="A981" s="10"/>
      <c r="B981" s="10"/>
      <c r="C981" s="10"/>
      <c r="D981" s="13"/>
      <c r="E981" s="11" t="s">
        <v>25</v>
      </c>
      <c r="F981" s="10">
        <v>1</v>
      </c>
      <c r="G981" s="14">
        <v>29.2</v>
      </c>
      <c r="H981" s="14">
        <v>0</v>
      </c>
      <c r="I981" s="14">
        <v>2.5</v>
      </c>
      <c r="J981" s="12">
        <f>F981*(G981+ (G981= 0))*(H981+ (H981= 0))*(I981+ (I981= 0))</f>
        <v>73</v>
      </c>
      <c r="K981" s="10"/>
      <c r="L981" s="10"/>
      <c r="M981" s="10"/>
    </row>
    <row r="982" spans="1:13" x14ac:dyDescent="0.35">
      <c r="A982" s="10"/>
      <c r="B982" s="10"/>
      <c r="C982" s="10"/>
      <c r="D982" s="13"/>
      <c r="E982" s="11" t="s">
        <v>26</v>
      </c>
      <c r="F982" s="10">
        <v>1</v>
      </c>
      <c r="G982" s="14">
        <v>18.100000000000001</v>
      </c>
      <c r="H982" s="14">
        <v>0</v>
      </c>
      <c r="I982" s="14">
        <v>2.5</v>
      </c>
      <c r="J982" s="12">
        <f>F982*(G982+ (G982= 0))*(H982+ (H982= 0))*(I982+ (I982= 0))</f>
        <v>45.25</v>
      </c>
      <c r="K982" s="10"/>
      <c r="L982" s="10"/>
      <c r="M982" s="10"/>
    </row>
    <row r="983" spans="1:13" x14ac:dyDescent="0.35">
      <c r="A983" s="10"/>
      <c r="B983" s="10"/>
      <c r="C983" s="10"/>
      <c r="D983" s="13"/>
      <c r="E983" s="11" t="s">
        <v>27</v>
      </c>
      <c r="F983" s="10">
        <v>1</v>
      </c>
      <c r="G983" s="14">
        <v>18.100000000000001</v>
      </c>
      <c r="H983" s="14">
        <v>0</v>
      </c>
      <c r="I983" s="14">
        <v>2.5</v>
      </c>
      <c r="J983" s="12">
        <f>F983*(G983+ (G983= 0))*(H983+ (H983= 0))*(I983+ (I983= 0))</f>
        <v>45.25</v>
      </c>
      <c r="K983" s="10"/>
      <c r="L983" s="10"/>
      <c r="M983" s="10"/>
    </row>
    <row r="984" spans="1:13" x14ac:dyDescent="0.35">
      <c r="A984" s="10"/>
      <c r="B984" s="10"/>
      <c r="C984" s="10"/>
      <c r="D984" s="13"/>
      <c r="E984" s="11" t="s">
        <v>28</v>
      </c>
      <c r="F984" s="10">
        <v>1</v>
      </c>
      <c r="G984" s="14">
        <v>15.9</v>
      </c>
      <c r="H984" s="14">
        <v>0</v>
      </c>
      <c r="I984" s="14">
        <v>2.5</v>
      </c>
      <c r="J984" s="12">
        <f>F984*(G984+ (G984= 0))*(H984+ (H984= 0))*(I984+ (I984= 0))</f>
        <v>39.75</v>
      </c>
      <c r="K984" s="10"/>
      <c r="L984" s="10"/>
      <c r="M984" s="10"/>
    </row>
    <row r="985" spans="1:13" x14ac:dyDescent="0.35">
      <c r="A985" s="10"/>
      <c r="B985" s="10"/>
      <c r="C985" s="10"/>
      <c r="D985" s="13"/>
      <c r="E985" s="10"/>
      <c r="F985" s="10"/>
      <c r="G985" s="10"/>
      <c r="H985" s="10"/>
      <c r="I985" s="10"/>
      <c r="J985" s="15" t="s">
        <v>527</v>
      </c>
      <c r="K985" s="9">
        <f>SUM(J980:J984)</f>
        <v>215.25</v>
      </c>
      <c r="L985" s="14">
        <v>0</v>
      </c>
      <c r="M985" s="9">
        <f>ROUND(L985*K985,2)</f>
        <v>0</v>
      </c>
    </row>
    <row r="986" spans="1:13" ht="1.1499999999999999" customHeight="1" x14ac:dyDescent="0.35">
      <c r="A986" s="16"/>
      <c r="B986" s="16"/>
      <c r="C986" s="16"/>
      <c r="D986" s="24"/>
      <c r="E986" s="16"/>
      <c r="F986" s="16"/>
      <c r="G986" s="16"/>
      <c r="H986" s="16"/>
      <c r="I986" s="16"/>
      <c r="J986" s="16"/>
      <c r="K986" s="16"/>
      <c r="L986" s="16"/>
      <c r="M986" s="16"/>
    </row>
    <row r="987" spans="1:13" x14ac:dyDescent="0.35">
      <c r="A987" s="11" t="s">
        <v>528</v>
      </c>
      <c r="B987" s="11" t="s">
        <v>19</v>
      </c>
      <c r="C987" s="11" t="s">
        <v>20</v>
      </c>
      <c r="D987" s="23" t="s">
        <v>529</v>
      </c>
      <c r="E987" s="10"/>
      <c r="F987" s="10"/>
      <c r="G987" s="10"/>
      <c r="H987" s="10"/>
      <c r="I987" s="10"/>
      <c r="J987" s="10"/>
      <c r="K987" s="12">
        <f>K991</f>
        <v>25.585000000000001</v>
      </c>
      <c r="L987" s="12">
        <f>L991</f>
        <v>0</v>
      </c>
      <c r="M987" s="12">
        <f>M991</f>
        <v>0</v>
      </c>
    </row>
    <row r="988" spans="1:13" ht="42" x14ac:dyDescent="0.35">
      <c r="A988" s="10"/>
      <c r="B988" s="10"/>
      <c r="C988" s="10"/>
      <c r="D988" s="13" t="s">
        <v>530</v>
      </c>
      <c r="E988" s="10"/>
      <c r="F988" s="10"/>
      <c r="G988" s="10"/>
      <c r="H988" s="10"/>
      <c r="I988" s="10"/>
      <c r="J988" s="10"/>
      <c r="K988" s="10"/>
      <c r="L988" s="10"/>
      <c r="M988" s="10"/>
    </row>
    <row r="989" spans="1:13" x14ac:dyDescent="0.35">
      <c r="A989" s="10"/>
      <c r="B989" s="10"/>
      <c r="C989" s="10"/>
      <c r="D989" s="13"/>
      <c r="E989" s="11" t="s">
        <v>24</v>
      </c>
      <c r="F989" s="10">
        <v>1</v>
      </c>
      <c r="G989" s="14">
        <v>4.55</v>
      </c>
      <c r="H989" s="14">
        <v>0</v>
      </c>
      <c r="I989" s="14">
        <v>2.5</v>
      </c>
      <c r="J989" s="12">
        <f>F989*(G989+ (G989= 0))*(H989+ (H989= 0))*(I989+ (I989= 0))</f>
        <v>11.375</v>
      </c>
      <c r="K989" s="10"/>
      <c r="L989" s="10"/>
      <c r="M989" s="10"/>
    </row>
    <row r="990" spans="1:13" x14ac:dyDescent="0.35">
      <c r="A990" s="10"/>
      <c r="B990" s="10"/>
      <c r="C990" s="10"/>
      <c r="D990" s="13"/>
      <c r="E990" s="11" t="s">
        <v>25</v>
      </c>
      <c r="F990" s="10">
        <v>1</v>
      </c>
      <c r="G990" s="14">
        <v>4.9000000000000004</v>
      </c>
      <c r="H990" s="14">
        <v>0</v>
      </c>
      <c r="I990" s="14">
        <v>2.9</v>
      </c>
      <c r="J990" s="12">
        <f>F990*(G990+ (G990= 0))*(H990+ (H990= 0))*(I990+ (I990= 0))</f>
        <v>14.21</v>
      </c>
      <c r="K990" s="10"/>
      <c r="L990" s="10"/>
      <c r="M990" s="10"/>
    </row>
    <row r="991" spans="1:13" x14ac:dyDescent="0.35">
      <c r="A991" s="10"/>
      <c r="B991" s="10"/>
      <c r="C991" s="10"/>
      <c r="D991" s="13"/>
      <c r="E991" s="10"/>
      <c r="F991" s="10"/>
      <c r="G991" s="10"/>
      <c r="H991" s="10"/>
      <c r="I991" s="10"/>
      <c r="J991" s="15" t="s">
        <v>531</v>
      </c>
      <c r="K991" s="9">
        <f>SUM(J989:J990)</f>
        <v>25.585000000000001</v>
      </c>
      <c r="L991" s="14">
        <v>0</v>
      </c>
      <c r="M991" s="9">
        <f>ROUND(L991*K991,2)</f>
        <v>0</v>
      </c>
    </row>
    <row r="992" spans="1:13" ht="1.1499999999999999" customHeight="1" x14ac:dyDescent="0.35">
      <c r="A992" s="16"/>
      <c r="B992" s="16"/>
      <c r="C992" s="16"/>
      <c r="D992" s="24"/>
      <c r="E992" s="16"/>
      <c r="F992" s="16"/>
      <c r="G992" s="16"/>
      <c r="H992" s="16"/>
      <c r="I992" s="16"/>
      <c r="J992" s="16"/>
      <c r="K992" s="16"/>
      <c r="L992" s="16"/>
      <c r="M992" s="16"/>
    </row>
    <row r="993" spans="1:13" x14ac:dyDescent="0.35">
      <c r="A993" s="11" t="s">
        <v>532</v>
      </c>
      <c r="B993" s="11" t="s">
        <v>19</v>
      </c>
      <c r="C993" s="11" t="s">
        <v>131</v>
      </c>
      <c r="D993" s="23" t="s">
        <v>533</v>
      </c>
      <c r="E993" s="10"/>
      <c r="F993" s="10"/>
      <c r="G993" s="10"/>
      <c r="H993" s="10"/>
      <c r="I993" s="10"/>
      <c r="J993" s="10"/>
      <c r="K993" s="12">
        <f>K1000</f>
        <v>61.099999999999994</v>
      </c>
      <c r="L993" s="12">
        <f>L1000</f>
        <v>0</v>
      </c>
      <c r="M993" s="12">
        <f>M1000</f>
        <v>0</v>
      </c>
    </row>
    <row r="994" spans="1:13" ht="63" x14ac:dyDescent="0.35">
      <c r="A994" s="10"/>
      <c r="B994" s="10"/>
      <c r="C994" s="10"/>
      <c r="D994" s="13" t="s">
        <v>534</v>
      </c>
      <c r="E994" s="10"/>
      <c r="F994" s="10"/>
      <c r="G994" s="10"/>
      <c r="H994" s="10"/>
      <c r="I994" s="10"/>
      <c r="J994" s="10"/>
      <c r="K994" s="10"/>
      <c r="L994" s="10"/>
      <c r="M994" s="10"/>
    </row>
    <row r="995" spans="1:13" x14ac:dyDescent="0.35">
      <c r="A995" s="10"/>
      <c r="B995" s="10"/>
      <c r="C995" s="10"/>
      <c r="D995" s="13"/>
      <c r="E995" s="11" t="s">
        <v>308</v>
      </c>
      <c r="F995" s="10">
        <v>1</v>
      </c>
      <c r="G995" s="14">
        <v>11.5</v>
      </c>
      <c r="H995" s="14">
        <v>0</v>
      </c>
      <c r="I995" s="14">
        <v>0</v>
      </c>
      <c r="J995" s="12">
        <f>F995*(G995+ (G995= 0))*(H995+ (H995= 0))*(I995+ (I995= 0))</f>
        <v>11.5</v>
      </c>
      <c r="K995" s="10"/>
      <c r="L995" s="10"/>
      <c r="M995" s="10"/>
    </row>
    <row r="996" spans="1:13" x14ac:dyDescent="0.35">
      <c r="A996" s="10"/>
      <c r="B996" s="10"/>
      <c r="C996" s="10"/>
      <c r="D996" s="13"/>
      <c r="E996" s="11" t="s">
        <v>24</v>
      </c>
      <c r="F996" s="10">
        <v>1</v>
      </c>
      <c r="G996" s="14">
        <v>12.4</v>
      </c>
      <c r="H996" s="14">
        <v>0</v>
      </c>
      <c r="I996" s="14">
        <v>0</v>
      </c>
      <c r="J996" s="12">
        <f>F996*(G996+ (G996= 0))*(H996+ (H996= 0))*(I996+ (I996= 0))</f>
        <v>12.4</v>
      </c>
      <c r="K996" s="10"/>
      <c r="L996" s="10"/>
      <c r="M996" s="10"/>
    </row>
    <row r="997" spans="1:13" x14ac:dyDescent="0.35">
      <c r="A997" s="10"/>
      <c r="B997" s="10"/>
      <c r="C997" s="10"/>
      <c r="D997" s="13"/>
      <c r="E997" s="11" t="s">
        <v>25</v>
      </c>
      <c r="F997" s="10">
        <v>1</v>
      </c>
      <c r="G997" s="14">
        <v>12.4</v>
      </c>
      <c r="H997" s="14">
        <v>0</v>
      </c>
      <c r="I997" s="14">
        <v>0</v>
      </c>
      <c r="J997" s="12">
        <f>F997*(G997+ (G997= 0))*(H997+ (H997= 0))*(I997+ (I997= 0))</f>
        <v>12.4</v>
      </c>
      <c r="K997" s="10"/>
      <c r="L997" s="10"/>
      <c r="M997" s="10"/>
    </row>
    <row r="998" spans="1:13" x14ac:dyDescent="0.35">
      <c r="A998" s="10"/>
      <c r="B998" s="10"/>
      <c r="C998" s="10"/>
      <c r="D998" s="13"/>
      <c r="E998" s="11" t="s">
        <v>26</v>
      </c>
      <c r="F998" s="10">
        <v>1</v>
      </c>
      <c r="G998" s="14">
        <v>12.4</v>
      </c>
      <c r="H998" s="14">
        <v>0</v>
      </c>
      <c r="I998" s="14">
        <v>0</v>
      </c>
      <c r="J998" s="12">
        <f>F998*(G998+ (G998= 0))*(H998+ (H998= 0))*(I998+ (I998= 0))</f>
        <v>12.4</v>
      </c>
      <c r="K998" s="10"/>
      <c r="L998" s="10"/>
      <c r="M998" s="10"/>
    </row>
    <row r="999" spans="1:13" x14ac:dyDescent="0.35">
      <c r="A999" s="10"/>
      <c r="B999" s="10"/>
      <c r="C999" s="10"/>
      <c r="D999" s="13"/>
      <c r="E999" s="11" t="s">
        <v>27</v>
      </c>
      <c r="F999" s="10">
        <v>1</v>
      </c>
      <c r="G999" s="14">
        <v>12.4</v>
      </c>
      <c r="H999" s="14">
        <v>0</v>
      </c>
      <c r="I999" s="14">
        <v>0</v>
      </c>
      <c r="J999" s="12">
        <f>F999*(G999+ (G999= 0))*(H999+ (H999= 0))*(I999+ (I999= 0))</f>
        <v>12.4</v>
      </c>
      <c r="K999" s="10"/>
      <c r="L999" s="10"/>
      <c r="M999" s="10"/>
    </row>
    <row r="1000" spans="1:13" x14ac:dyDescent="0.35">
      <c r="A1000" s="138"/>
      <c r="B1000" s="138"/>
      <c r="C1000" s="138"/>
      <c r="D1000" s="139"/>
      <c r="E1000" s="138"/>
      <c r="F1000" s="138"/>
      <c r="G1000" s="138"/>
      <c r="H1000" s="138"/>
      <c r="I1000" s="138"/>
      <c r="J1000" s="140" t="s">
        <v>535</v>
      </c>
      <c r="K1000" s="141">
        <f>SUM(J995:J999)</f>
        <v>61.099999999999994</v>
      </c>
      <c r="L1000" s="142">
        <v>0</v>
      </c>
      <c r="M1000" s="141">
        <f>ROUND(L1000*K1000,2)</f>
        <v>0</v>
      </c>
    </row>
    <row r="1001" spans="1:13" x14ac:dyDescent="0.35">
      <c r="A1001" s="11" t="s">
        <v>536</v>
      </c>
      <c r="B1001" s="11" t="s">
        <v>19</v>
      </c>
      <c r="C1001" s="11" t="s">
        <v>131</v>
      </c>
      <c r="D1001" s="23" t="s">
        <v>537</v>
      </c>
      <c r="E1001" s="10"/>
      <c r="F1001" s="10"/>
      <c r="G1001" s="10"/>
      <c r="H1001" s="10"/>
      <c r="I1001" s="10"/>
      <c r="J1001" s="10"/>
      <c r="K1001" s="12">
        <f>K1004</f>
        <v>4.4000000000000004</v>
      </c>
      <c r="L1001" s="12">
        <f>L1004</f>
        <v>0</v>
      </c>
      <c r="M1001" s="12">
        <f>M1004</f>
        <v>0</v>
      </c>
    </row>
    <row r="1002" spans="1:13" ht="52.5" x14ac:dyDescent="0.35">
      <c r="A1002" s="10"/>
      <c r="B1002" s="10"/>
      <c r="C1002" s="10"/>
      <c r="D1002" s="13" t="s">
        <v>538</v>
      </c>
      <c r="E1002" s="10"/>
      <c r="F1002" s="10"/>
      <c r="G1002" s="10"/>
      <c r="H1002" s="10"/>
      <c r="I1002" s="10"/>
      <c r="J1002" s="10"/>
      <c r="K1002" s="10"/>
      <c r="L1002" s="10"/>
      <c r="M1002" s="10"/>
    </row>
    <row r="1003" spans="1:13" x14ac:dyDescent="0.35">
      <c r="A1003" s="10"/>
      <c r="B1003" s="10"/>
      <c r="C1003" s="10"/>
      <c r="D1003" s="13"/>
      <c r="E1003" s="11" t="s">
        <v>24</v>
      </c>
      <c r="F1003" s="10">
        <v>1</v>
      </c>
      <c r="G1003" s="14">
        <v>4.4000000000000004</v>
      </c>
      <c r="H1003" s="14">
        <v>0</v>
      </c>
      <c r="I1003" s="14">
        <v>0</v>
      </c>
      <c r="J1003" s="12">
        <f>F1003*(G1003+ (G1003= 0))*(H1003+ (H1003= 0))*(I1003+ (I1003= 0))</f>
        <v>4.4000000000000004</v>
      </c>
      <c r="K1003" s="10"/>
      <c r="L1003" s="10"/>
      <c r="M1003" s="10"/>
    </row>
    <row r="1004" spans="1:13" x14ac:dyDescent="0.35">
      <c r="A1004" s="138"/>
      <c r="B1004" s="138"/>
      <c r="C1004" s="138"/>
      <c r="D1004" s="139"/>
      <c r="E1004" s="138"/>
      <c r="F1004" s="138"/>
      <c r="G1004" s="138"/>
      <c r="H1004" s="138"/>
      <c r="I1004" s="138"/>
      <c r="J1004" s="140" t="s">
        <v>539</v>
      </c>
      <c r="K1004" s="141">
        <f>SUM(J1003:J1003)</f>
        <v>4.4000000000000004</v>
      </c>
      <c r="L1004" s="142">
        <v>0</v>
      </c>
      <c r="M1004" s="141">
        <f>ROUND(L1004*K1004,2)</f>
        <v>0</v>
      </c>
    </row>
    <row r="1005" spans="1:13" x14ac:dyDescent="0.35">
      <c r="A1005" s="11" t="s">
        <v>540</v>
      </c>
      <c r="B1005" s="11" t="s">
        <v>19</v>
      </c>
      <c r="C1005" s="11" t="s">
        <v>20</v>
      </c>
      <c r="D1005" s="23" t="s">
        <v>541</v>
      </c>
      <c r="E1005" s="10"/>
      <c r="F1005" s="10"/>
      <c r="G1005" s="10"/>
      <c r="H1005" s="10"/>
      <c r="I1005" s="10"/>
      <c r="J1005" s="10"/>
      <c r="K1005" s="12">
        <f>K1008</f>
        <v>6.4</v>
      </c>
      <c r="L1005" s="12">
        <f>L1008</f>
        <v>0</v>
      </c>
      <c r="M1005" s="12">
        <f>M1008</f>
        <v>0</v>
      </c>
    </row>
    <row r="1006" spans="1:13" ht="31.5" x14ac:dyDescent="0.35">
      <c r="A1006" s="10"/>
      <c r="B1006" s="10"/>
      <c r="C1006" s="10"/>
      <c r="D1006" s="13" t="s">
        <v>542</v>
      </c>
      <c r="E1006" s="10"/>
      <c r="F1006" s="10"/>
      <c r="G1006" s="10"/>
      <c r="H1006" s="10"/>
      <c r="I1006" s="10"/>
      <c r="J1006" s="10"/>
      <c r="K1006" s="10"/>
      <c r="L1006" s="10"/>
      <c r="M1006" s="10"/>
    </row>
    <row r="1007" spans="1:13" x14ac:dyDescent="0.35">
      <c r="A1007" s="10"/>
      <c r="B1007" s="10"/>
      <c r="C1007" s="10"/>
      <c r="D1007" s="13"/>
      <c r="E1007" s="11" t="s">
        <v>24</v>
      </c>
      <c r="F1007" s="10">
        <v>10</v>
      </c>
      <c r="G1007" s="14">
        <v>0</v>
      </c>
      <c r="H1007" s="14">
        <v>0.64</v>
      </c>
      <c r="I1007" s="14">
        <v>0</v>
      </c>
      <c r="J1007" s="12">
        <f>F1007*(G1007+ (G1007= 0))*(H1007+ (H1007= 0))*(I1007+ (I1007= 0))</f>
        <v>6.4</v>
      </c>
      <c r="K1007" s="10"/>
      <c r="L1007" s="10"/>
      <c r="M1007" s="10"/>
    </row>
    <row r="1008" spans="1:13" x14ac:dyDescent="0.35">
      <c r="A1008" s="138"/>
      <c r="B1008" s="138"/>
      <c r="C1008" s="138"/>
      <c r="D1008" s="139"/>
      <c r="E1008" s="138"/>
      <c r="F1008" s="138"/>
      <c r="G1008" s="138"/>
      <c r="H1008" s="138"/>
      <c r="I1008" s="138"/>
      <c r="J1008" s="140" t="s">
        <v>543</v>
      </c>
      <c r="K1008" s="141">
        <f>SUM(J1007:J1007)</f>
        <v>6.4</v>
      </c>
      <c r="L1008" s="142">
        <v>0</v>
      </c>
      <c r="M1008" s="141">
        <f>ROUND(L1008*K1008,2)</f>
        <v>0</v>
      </c>
    </row>
    <row r="1009" spans="1:13" x14ac:dyDescent="0.35">
      <c r="A1009" s="11" t="s">
        <v>544</v>
      </c>
      <c r="B1009" s="11" t="s">
        <v>19</v>
      </c>
      <c r="C1009" s="11" t="s">
        <v>249</v>
      </c>
      <c r="D1009" s="23" t="s">
        <v>545</v>
      </c>
      <c r="E1009" s="10"/>
      <c r="F1009" s="10"/>
      <c r="G1009" s="10"/>
      <c r="H1009" s="10"/>
      <c r="I1009" s="10"/>
      <c r="J1009" s="10"/>
      <c r="K1009" s="12">
        <f>K1017</f>
        <v>17</v>
      </c>
      <c r="L1009" s="12">
        <f>L1017</f>
        <v>0</v>
      </c>
      <c r="M1009" s="12">
        <f>M1017</f>
        <v>0</v>
      </c>
    </row>
    <row r="1010" spans="1:13" ht="136.5" x14ac:dyDescent="0.35">
      <c r="A1010" s="10"/>
      <c r="B1010" s="10"/>
      <c r="C1010" s="10"/>
      <c r="D1010" s="13" t="s">
        <v>546</v>
      </c>
      <c r="E1010" s="10"/>
      <c r="F1010" s="10"/>
      <c r="G1010" s="10"/>
      <c r="H1010" s="10"/>
      <c r="I1010" s="10"/>
      <c r="J1010" s="10"/>
      <c r="K1010" s="10"/>
      <c r="L1010" s="10"/>
      <c r="M1010" s="10"/>
    </row>
    <row r="1011" spans="1:13" ht="203.25" customHeight="1" x14ac:dyDescent="0.35">
      <c r="A1011" s="10"/>
      <c r="B1011" s="10"/>
      <c r="C1011" s="10"/>
      <c r="D1011" s="13" t="s">
        <v>547</v>
      </c>
      <c r="E1011" s="10"/>
      <c r="F1011" s="10"/>
      <c r="G1011" s="10"/>
      <c r="H1011" s="10"/>
      <c r="I1011" s="10"/>
      <c r="J1011" s="10"/>
      <c r="K1011" s="10"/>
      <c r="L1011" s="10"/>
      <c r="M1011" s="10"/>
    </row>
    <row r="1012" spans="1:13" x14ac:dyDescent="0.35">
      <c r="A1012" s="10"/>
      <c r="B1012" s="10"/>
      <c r="C1012" s="10"/>
      <c r="D1012" s="13"/>
      <c r="E1012" s="11" t="s">
        <v>24</v>
      </c>
      <c r="F1012" s="10">
        <v>1</v>
      </c>
      <c r="G1012" s="14">
        <v>0</v>
      </c>
      <c r="H1012" s="14">
        <v>0</v>
      </c>
      <c r="I1012" s="14">
        <v>0</v>
      </c>
      <c r="J1012" s="12">
        <f>F1012*(G1012+ (G1012= 0))*(H1012+ (H1012= 0))*(I1012+ (I1012= 0))</f>
        <v>1</v>
      </c>
      <c r="K1012" s="10"/>
      <c r="L1012" s="10"/>
      <c r="M1012" s="10"/>
    </row>
    <row r="1013" spans="1:13" x14ac:dyDescent="0.35">
      <c r="A1013" s="10"/>
      <c r="B1013" s="10"/>
      <c r="C1013" s="10"/>
      <c r="D1013" s="13"/>
      <c r="E1013" s="11" t="s">
        <v>25</v>
      </c>
      <c r="F1013" s="10">
        <v>3</v>
      </c>
      <c r="G1013" s="14">
        <v>0</v>
      </c>
      <c r="H1013" s="14">
        <v>0</v>
      </c>
      <c r="I1013" s="14">
        <v>0</v>
      </c>
      <c r="J1013" s="12">
        <f>F1013*(G1013+ (G1013= 0))*(H1013+ (H1013= 0))*(I1013+ (I1013= 0))</f>
        <v>3</v>
      </c>
      <c r="K1013" s="10"/>
      <c r="L1013" s="10"/>
      <c r="M1013" s="10"/>
    </row>
    <row r="1014" spans="1:13" x14ac:dyDescent="0.35">
      <c r="A1014" s="10"/>
      <c r="B1014" s="10"/>
      <c r="C1014" s="10"/>
      <c r="D1014" s="13"/>
      <c r="E1014" s="11" t="s">
        <v>26</v>
      </c>
      <c r="F1014" s="10">
        <v>4</v>
      </c>
      <c r="G1014" s="14">
        <v>0</v>
      </c>
      <c r="H1014" s="14">
        <v>0</v>
      </c>
      <c r="I1014" s="14">
        <v>0</v>
      </c>
      <c r="J1014" s="12">
        <f>F1014*(G1014+ (G1014= 0))*(H1014+ (H1014= 0))*(I1014+ (I1014= 0))</f>
        <v>4</v>
      </c>
      <c r="K1014" s="10"/>
      <c r="L1014" s="10"/>
      <c r="M1014" s="10"/>
    </row>
    <row r="1015" spans="1:13" x14ac:dyDescent="0.35">
      <c r="A1015" s="10"/>
      <c r="B1015" s="10"/>
      <c r="C1015" s="10"/>
      <c r="D1015" s="13"/>
      <c r="E1015" s="11" t="s">
        <v>27</v>
      </c>
      <c r="F1015" s="10">
        <v>4</v>
      </c>
      <c r="G1015" s="14">
        <v>0</v>
      </c>
      <c r="H1015" s="14">
        <v>0</v>
      </c>
      <c r="I1015" s="14">
        <v>0</v>
      </c>
      <c r="J1015" s="12">
        <f>F1015*(G1015+ (G1015= 0))*(H1015+ (H1015= 0))*(I1015+ (I1015= 0))</f>
        <v>4</v>
      </c>
      <c r="K1015" s="10"/>
      <c r="L1015" s="10"/>
      <c r="M1015" s="10"/>
    </row>
    <row r="1016" spans="1:13" x14ac:dyDescent="0.35">
      <c r="A1016" s="10"/>
      <c r="B1016" s="10"/>
      <c r="C1016" s="10"/>
      <c r="D1016" s="13"/>
      <c r="E1016" s="11" t="s">
        <v>28</v>
      </c>
      <c r="F1016" s="10">
        <v>5</v>
      </c>
      <c r="G1016" s="14">
        <v>0</v>
      </c>
      <c r="H1016" s="14">
        <v>0</v>
      </c>
      <c r="I1016" s="14">
        <v>0</v>
      </c>
      <c r="J1016" s="12">
        <f>F1016*(G1016+ (G1016= 0))*(H1016+ (H1016= 0))*(I1016+ (I1016= 0))</f>
        <v>5</v>
      </c>
      <c r="K1016" s="10"/>
      <c r="L1016" s="10"/>
      <c r="M1016" s="10"/>
    </row>
    <row r="1017" spans="1:13" x14ac:dyDescent="0.35">
      <c r="A1017" s="118"/>
      <c r="B1017" s="118"/>
      <c r="C1017" s="118"/>
      <c r="D1017" s="118"/>
      <c r="E1017" s="118"/>
      <c r="F1017" s="118"/>
      <c r="G1017" s="118"/>
      <c r="H1017" s="118"/>
      <c r="I1017" s="118"/>
      <c r="J1017" s="120" t="s">
        <v>548</v>
      </c>
      <c r="K1017" s="121">
        <f>SUM(J1012:J1016)</f>
        <v>17</v>
      </c>
      <c r="L1017" s="122">
        <v>0</v>
      </c>
      <c r="M1017" s="121">
        <f>ROUND(L1017*K1017,2)</f>
        <v>0</v>
      </c>
    </row>
    <row r="1018" spans="1:13" x14ac:dyDescent="0.35">
      <c r="A1018" s="11" t="s">
        <v>549</v>
      </c>
      <c r="B1018" s="11" t="s">
        <v>19</v>
      </c>
      <c r="C1018" s="11" t="s">
        <v>20</v>
      </c>
      <c r="D1018" s="23" t="s">
        <v>550</v>
      </c>
      <c r="E1018" s="10"/>
      <c r="F1018" s="10"/>
      <c r="G1018" s="10"/>
      <c r="H1018" s="10"/>
      <c r="I1018" s="10"/>
      <c r="J1018" s="10"/>
      <c r="K1018" s="12">
        <f>K1022</f>
        <v>9.4199999999999982</v>
      </c>
      <c r="L1018" s="12">
        <f>L1022</f>
        <v>0</v>
      </c>
      <c r="M1018" s="12">
        <f>M1022</f>
        <v>0</v>
      </c>
    </row>
    <row r="1019" spans="1:13" ht="21" x14ac:dyDescent="0.35">
      <c r="A1019" s="10"/>
      <c r="B1019" s="10"/>
      <c r="C1019" s="10"/>
      <c r="D1019" s="13" t="s">
        <v>551</v>
      </c>
      <c r="E1019" s="10"/>
      <c r="F1019" s="10"/>
      <c r="G1019" s="10"/>
      <c r="H1019" s="10"/>
      <c r="I1019" s="10"/>
      <c r="J1019" s="10"/>
      <c r="K1019" s="10"/>
      <c r="L1019" s="10"/>
      <c r="M1019" s="10"/>
    </row>
    <row r="1020" spans="1:13" x14ac:dyDescent="0.35">
      <c r="A1020" s="10"/>
      <c r="B1020" s="10"/>
      <c r="C1020" s="10"/>
      <c r="D1020" s="13"/>
      <c r="E1020" s="11" t="s">
        <v>24</v>
      </c>
      <c r="F1020" s="10">
        <v>1</v>
      </c>
      <c r="G1020" s="14">
        <v>1.1000000000000001</v>
      </c>
      <c r="H1020" s="14">
        <v>0</v>
      </c>
      <c r="I1020" s="14">
        <v>2.5</v>
      </c>
      <c r="J1020" s="12">
        <f>F1020*(G1020+ (G1020= 0))*(H1020+ (H1020= 0))*(I1020+ (I1020= 0))</f>
        <v>2.75</v>
      </c>
      <c r="K1020" s="10"/>
      <c r="L1020" s="10"/>
      <c r="M1020" s="10"/>
    </row>
    <row r="1021" spans="1:13" x14ac:dyDescent="0.35">
      <c r="A1021" s="10"/>
      <c r="B1021" s="10"/>
      <c r="C1021" s="10"/>
      <c r="D1021" s="13"/>
      <c r="E1021" s="11" t="s">
        <v>25</v>
      </c>
      <c r="F1021" s="10">
        <v>2</v>
      </c>
      <c r="G1021" s="14">
        <v>1.1499999999999999</v>
      </c>
      <c r="H1021" s="14">
        <v>0</v>
      </c>
      <c r="I1021" s="14">
        <v>2.9</v>
      </c>
      <c r="J1021" s="12">
        <f>F1021*(G1021+ (G1021= 0))*(H1021+ (H1021= 0))*(I1021+ (I1021= 0))</f>
        <v>6.669999999999999</v>
      </c>
      <c r="K1021" s="10"/>
      <c r="L1021" s="10"/>
      <c r="M1021" s="10"/>
    </row>
    <row r="1022" spans="1:13" x14ac:dyDescent="0.35">
      <c r="A1022" s="118"/>
      <c r="B1022" s="118"/>
      <c r="C1022" s="118"/>
      <c r="D1022" s="119"/>
      <c r="E1022" s="118"/>
      <c r="F1022" s="118"/>
      <c r="G1022" s="118"/>
      <c r="H1022" s="118"/>
      <c r="I1022" s="118"/>
      <c r="J1022" s="120" t="s">
        <v>552</v>
      </c>
      <c r="K1022" s="121">
        <f>SUM(J1020:J1021)</f>
        <v>9.4199999999999982</v>
      </c>
      <c r="L1022" s="122">
        <v>0</v>
      </c>
      <c r="M1022" s="121">
        <f>ROUND(L1022*K1022,2)</f>
        <v>0</v>
      </c>
    </row>
    <row r="1023" spans="1:13" x14ac:dyDescent="0.35">
      <c r="A1023" s="11" t="s">
        <v>553</v>
      </c>
      <c r="B1023" s="11" t="s">
        <v>19</v>
      </c>
      <c r="C1023" s="11" t="s">
        <v>20</v>
      </c>
      <c r="D1023" s="23" t="s">
        <v>554</v>
      </c>
      <c r="E1023" s="10"/>
      <c r="F1023" s="10"/>
      <c r="G1023" s="10"/>
      <c r="H1023" s="10"/>
      <c r="I1023" s="10"/>
      <c r="J1023" s="10"/>
      <c r="K1023" s="12">
        <f>K1027</f>
        <v>5.9279999999999999</v>
      </c>
      <c r="L1023" s="12">
        <f>L1027</f>
        <v>0</v>
      </c>
      <c r="M1023" s="12">
        <f>M1027</f>
        <v>0</v>
      </c>
    </row>
    <row r="1024" spans="1:13" ht="42" x14ac:dyDescent="0.35">
      <c r="A1024" s="10"/>
      <c r="B1024" s="10"/>
      <c r="C1024" s="10"/>
      <c r="D1024" s="13" t="s">
        <v>555</v>
      </c>
      <c r="E1024" s="10"/>
      <c r="F1024" s="10"/>
      <c r="G1024" s="10"/>
      <c r="H1024" s="10"/>
      <c r="I1024" s="10"/>
      <c r="J1024" s="10"/>
      <c r="K1024" s="10"/>
      <c r="L1024" s="10"/>
      <c r="M1024" s="10"/>
    </row>
    <row r="1025" spans="1:13" x14ac:dyDescent="0.35">
      <c r="A1025" s="10"/>
      <c r="B1025" s="10"/>
      <c r="C1025" s="10"/>
      <c r="D1025" s="13"/>
      <c r="E1025" s="11" t="s">
        <v>24</v>
      </c>
      <c r="F1025" s="10">
        <v>1</v>
      </c>
      <c r="G1025" s="14">
        <v>0.55000000000000004</v>
      </c>
      <c r="H1025" s="14">
        <v>0</v>
      </c>
      <c r="I1025" s="14">
        <v>2.5</v>
      </c>
      <c r="J1025" s="12">
        <f>F1025*(G1025+ (G1025= 0))*(H1025+ (H1025= 0))*(I1025+ (I1025= 0))</f>
        <v>1.375</v>
      </c>
      <c r="K1025" s="10"/>
      <c r="L1025" s="10"/>
      <c r="M1025" s="10"/>
    </row>
    <row r="1026" spans="1:13" x14ac:dyDescent="0.35">
      <c r="A1026" s="10"/>
      <c r="B1026" s="10"/>
      <c r="C1026" s="10"/>
      <c r="D1026" s="13"/>
      <c r="E1026" s="11" t="s">
        <v>25</v>
      </c>
      <c r="F1026" s="10">
        <v>1</v>
      </c>
      <c r="G1026" s="14">
        <v>1.57</v>
      </c>
      <c r="H1026" s="14">
        <v>0</v>
      </c>
      <c r="I1026" s="14">
        <v>2.9</v>
      </c>
      <c r="J1026" s="12">
        <f>F1026*(G1026+ (G1026= 0))*(H1026+ (H1026= 0))*(I1026+ (I1026= 0))</f>
        <v>4.5529999999999999</v>
      </c>
      <c r="K1026" s="10"/>
      <c r="L1026" s="10"/>
      <c r="M1026" s="10"/>
    </row>
    <row r="1027" spans="1:13" x14ac:dyDescent="0.35">
      <c r="A1027" s="118"/>
      <c r="B1027" s="118"/>
      <c r="C1027" s="118"/>
      <c r="D1027" s="119"/>
      <c r="E1027" s="118"/>
      <c r="F1027" s="118"/>
      <c r="G1027" s="118"/>
      <c r="H1027" s="118"/>
      <c r="I1027" s="118"/>
      <c r="J1027" s="120" t="s">
        <v>553</v>
      </c>
      <c r="K1027" s="121">
        <f>SUM(J1025:J1026)</f>
        <v>5.9279999999999999</v>
      </c>
      <c r="L1027" s="122">
        <v>0</v>
      </c>
      <c r="M1027" s="121">
        <f>ROUND(L1027*K1027,2)</f>
        <v>0</v>
      </c>
    </row>
    <row r="1028" spans="1:13" x14ac:dyDescent="0.35">
      <c r="A1028" s="11" t="s">
        <v>556</v>
      </c>
      <c r="B1028" s="11" t="s">
        <v>19</v>
      </c>
      <c r="C1028" s="11" t="s">
        <v>20</v>
      </c>
      <c r="D1028" s="23" t="s">
        <v>557</v>
      </c>
      <c r="E1028" s="10"/>
      <c r="F1028" s="10"/>
      <c r="G1028" s="10"/>
      <c r="H1028" s="10"/>
      <c r="I1028" s="10"/>
      <c r="J1028" s="10"/>
      <c r="K1028" s="12">
        <f>K1033</f>
        <v>52.85</v>
      </c>
      <c r="L1028" s="12">
        <f>L1033</f>
        <v>0</v>
      </c>
      <c r="M1028" s="12">
        <f>M1033</f>
        <v>0</v>
      </c>
    </row>
    <row r="1029" spans="1:13" ht="220.5" x14ac:dyDescent="0.35">
      <c r="A1029" s="10"/>
      <c r="B1029" s="10"/>
      <c r="C1029" s="10"/>
      <c r="D1029" s="13" t="s">
        <v>558</v>
      </c>
      <c r="E1029" s="10"/>
      <c r="F1029" s="10"/>
      <c r="G1029" s="10"/>
      <c r="H1029" s="10"/>
      <c r="I1029" s="10"/>
      <c r="J1029" s="10"/>
      <c r="K1029" s="10"/>
      <c r="L1029" s="10"/>
      <c r="M1029" s="10"/>
    </row>
    <row r="1030" spans="1:13" x14ac:dyDescent="0.35">
      <c r="A1030" s="10"/>
      <c r="B1030" s="10"/>
      <c r="C1030" s="10"/>
      <c r="D1030" s="13"/>
      <c r="E1030" s="11" t="s">
        <v>26</v>
      </c>
      <c r="F1030" s="10">
        <v>1</v>
      </c>
      <c r="G1030" s="14">
        <v>7.54</v>
      </c>
      <c r="H1030" s="14">
        <v>0</v>
      </c>
      <c r="I1030" s="14">
        <v>2.5</v>
      </c>
      <c r="J1030" s="12">
        <f>F1030*(G1030+ (G1030= 0))*(H1030+ (H1030= 0))*(I1030+ (I1030= 0))</f>
        <v>18.850000000000001</v>
      </c>
      <c r="K1030" s="10"/>
      <c r="L1030" s="10"/>
      <c r="M1030" s="10"/>
    </row>
    <row r="1031" spans="1:13" x14ac:dyDescent="0.35">
      <c r="A1031" s="10"/>
      <c r="B1031" s="10"/>
      <c r="C1031" s="10"/>
      <c r="D1031" s="13"/>
      <c r="E1031" s="11" t="s">
        <v>27</v>
      </c>
      <c r="F1031" s="10">
        <v>1</v>
      </c>
      <c r="G1031" s="14">
        <v>7.54</v>
      </c>
      <c r="H1031" s="14">
        <v>0</v>
      </c>
      <c r="I1031" s="14">
        <v>2.5</v>
      </c>
      <c r="J1031" s="12">
        <f>F1031*(G1031+ (G1031= 0))*(H1031+ (H1031= 0))*(I1031+ (I1031= 0))</f>
        <v>18.850000000000001</v>
      </c>
      <c r="K1031" s="10"/>
      <c r="L1031" s="10"/>
      <c r="M1031" s="10"/>
    </row>
    <row r="1032" spans="1:13" x14ac:dyDescent="0.35">
      <c r="A1032" s="10"/>
      <c r="B1032" s="10"/>
      <c r="C1032" s="10"/>
      <c r="D1032" s="13"/>
      <c r="E1032" s="11" t="s">
        <v>28</v>
      </c>
      <c r="F1032" s="10">
        <v>1</v>
      </c>
      <c r="G1032" s="14">
        <v>6.06</v>
      </c>
      <c r="H1032" s="14">
        <v>0</v>
      </c>
      <c r="I1032" s="14">
        <v>2.5</v>
      </c>
      <c r="J1032" s="12">
        <f>F1032*(G1032+ (G1032= 0))*(H1032+ (H1032= 0))*(I1032+ (I1032= 0))</f>
        <v>15.149999999999999</v>
      </c>
      <c r="K1032" s="10"/>
      <c r="L1032" s="10"/>
      <c r="M1032" s="10"/>
    </row>
    <row r="1033" spans="1:13" x14ac:dyDescent="0.35">
      <c r="A1033" s="113"/>
      <c r="B1033" s="113"/>
      <c r="C1033" s="113"/>
      <c r="D1033" s="114"/>
      <c r="E1033" s="113"/>
      <c r="F1033" s="113"/>
      <c r="G1033" s="113"/>
      <c r="H1033" s="113"/>
      <c r="I1033" s="113"/>
      <c r="J1033" s="115" t="s">
        <v>556</v>
      </c>
      <c r="K1033" s="116">
        <f>SUM(J1030:J1032)</f>
        <v>52.85</v>
      </c>
      <c r="L1033" s="117">
        <v>0</v>
      </c>
      <c r="M1033" s="116">
        <f>ROUND(L1033*K1033,2)</f>
        <v>0</v>
      </c>
    </row>
    <row r="1034" spans="1:13" ht="1.1499999999999999" customHeight="1" x14ac:dyDescent="0.35">
      <c r="A1034" s="16"/>
      <c r="B1034" s="16"/>
      <c r="C1034" s="16"/>
      <c r="D1034" s="24"/>
      <c r="E1034" s="16"/>
      <c r="F1034" s="16"/>
      <c r="G1034" s="16"/>
      <c r="H1034" s="16"/>
      <c r="I1034" s="16"/>
      <c r="J1034" s="16"/>
      <c r="K1034" s="16"/>
      <c r="L1034" s="16"/>
      <c r="M1034" s="16"/>
    </row>
    <row r="1035" spans="1:13" x14ac:dyDescent="0.35">
      <c r="A1035" s="11" t="s">
        <v>559</v>
      </c>
      <c r="B1035" s="11" t="s">
        <v>19</v>
      </c>
      <c r="C1035" s="11" t="s">
        <v>4</v>
      </c>
      <c r="D1035" s="23" t="s">
        <v>560</v>
      </c>
      <c r="E1035" s="10"/>
      <c r="F1035" s="10"/>
      <c r="G1035" s="10"/>
      <c r="H1035" s="10"/>
      <c r="I1035" s="10"/>
      <c r="J1035" s="10"/>
      <c r="K1035" s="12">
        <f>K1043</f>
        <v>18</v>
      </c>
      <c r="L1035" s="12">
        <f>L1043</f>
        <v>0</v>
      </c>
      <c r="M1035" s="12">
        <f>M1043</f>
        <v>0</v>
      </c>
    </row>
    <row r="1036" spans="1:13" ht="42" x14ac:dyDescent="0.35">
      <c r="A1036" s="10"/>
      <c r="B1036" s="10"/>
      <c r="C1036" s="10"/>
      <c r="D1036" s="13" t="s">
        <v>561</v>
      </c>
      <c r="E1036" s="10"/>
      <c r="F1036" s="10"/>
      <c r="G1036" s="10"/>
      <c r="H1036" s="10"/>
      <c r="I1036" s="10"/>
      <c r="J1036" s="10"/>
      <c r="K1036" s="10"/>
      <c r="L1036" s="10"/>
      <c r="M1036" s="10"/>
    </row>
    <row r="1037" spans="1:13" x14ac:dyDescent="0.35">
      <c r="A1037" s="10"/>
      <c r="B1037" s="10"/>
      <c r="C1037" s="10"/>
      <c r="D1037" s="13"/>
      <c r="E1037" s="11" t="s">
        <v>562</v>
      </c>
      <c r="F1037" s="10">
        <v>0</v>
      </c>
      <c r="G1037" s="14">
        <v>0</v>
      </c>
      <c r="H1037" s="14">
        <v>0</v>
      </c>
      <c r="I1037" s="14">
        <v>0</v>
      </c>
      <c r="J1037" s="12">
        <f t="shared" ref="J1037:J1041" si="42">F1037*(G1037+ (G1037= 0))*(H1037+ (H1037= 0))*(I1037+ (I1037= 0))</f>
        <v>0</v>
      </c>
      <c r="K1037" s="10"/>
      <c r="L1037" s="10"/>
      <c r="M1037" s="10"/>
    </row>
    <row r="1038" spans="1:13" x14ac:dyDescent="0.35">
      <c r="A1038" s="10"/>
      <c r="B1038" s="10"/>
      <c r="C1038" s="10"/>
      <c r="D1038" s="13"/>
      <c r="E1038" s="11" t="s">
        <v>24</v>
      </c>
      <c r="F1038" s="10">
        <v>1</v>
      </c>
      <c r="G1038" s="14">
        <v>0</v>
      </c>
      <c r="H1038" s="14">
        <v>0</v>
      </c>
      <c r="I1038" s="14">
        <v>0</v>
      </c>
      <c r="J1038" s="12">
        <f t="shared" si="42"/>
        <v>1</v>
      </c>
      <c r="K1038" s="10"/>
      <c r="L1038" s="10"/>
      <c r="M1038" s="10"/>
    </row>
    <row r="1039" spans="1:13" x14ac:dyDescent="0.35">
      <c r="A1039" s="10"/>
      <c r="B1039" s="10"/>
      <c r="C1039" s="10"/>
      <c r="D1039" s="13"/>
      <c r="E1039" s="11" t="s">
        <v>25</v>
      </c>
      <c r="F1039" s="10">
        <v>3</v>
      </c>
      <c r="G1039" s="14">
        <v>0</v>
      </c>
      <c r="H1039" s="14">
        <v>0</v>
      </c>
      <c r="I1039" s="14">
        <v>0</v>
      </c>
      <c r="J1039" s="12">
        <f t="shared" si="42"/>
        <v>3</v>
      </c>
      <c r="K1039" s="10"/>
      <c r="L1039" s="10"/>
      <c r="M1039" s="10"/>
    </row>
    <row r="1040" spans="1:13" x14ac:dyDescent="0.35">
      <c r="A1040" s="10"/>
      <c r="B1040" s="10"/>
      <c r="C1040" s="10"/>
      <c r="D1040" s="13"/>
      <c r="E1040" s="11" t="s">
        <v>26</v>
      </c>
      <c r="F1040" s="10">
        <v>4</v>
      </c>
      <c r="G1040" s="14">
        <v>0</v>
      </c>
      <c r="H1040" s="14">
        <v>0</v>
      </c>
      <c r="I1040" s="14">
        <v>0</v>
      </c>
      <c r="J1040" s="12">
        <f t="shared" si="42"/>
        <v>4</v>
      </c>
      <c r="K1040" s="10"/>
      <c r="L1040" s="10"/>
      <c r="M1040" s="10"/>
    </row>
    <row r="1041" spans="1:13" x14ac:dyDescent="0.35">
      <c r="A1041" s="10"/>
      <c r="B1041" s="10"/>
      <c r="C1041" s="10"/>
      <c r="D1041" s="13"/>
      <c r="E1041" s="11" t="s">
        <v>27</v>
      </c>
      <c r="F1041" s="10">
        <v>4</v>
      </c>
      <c r="G1041" s="14">
        <v>0</v>
      </c>
      <c r="H1041" s="14">
        <v>0</v>
      </c>
      <c r="I1041" s="14">
        <v>0</v>
      </c>
      <c r="J1041" s="12">
        <f t="shared" si="42"/>
        <v>4</v>
      </c>
      <c r="K1041" s="10"/>
      <c r="L1041" s="10"/>
      <c r="M1041" s="10"/>
    </row>
    <row r="1042" spans="1:13" x14ac:dyDescent="0.35">
      <c r="A1042" s="10"/>
      <c r="B1042" s="10"/>
      <c r="C1042" s="10"/>
      <c r="D1042" s="13"/>
      <c r="E1042" s="11" t="s">
        <v>28</v>
      </c>
      <c r="F1042" s="10">
        <v>6</v>
      </c>
      <c r="G1042" s="14">
        <v>0</v>
      </c>
      <c r="H1042" s="14">
        <v>0</v>
      </c>
      <c r="I1042" s="14">
        <v>0</v>
      </c>
      <c r="J1042" s="12">
        <f>F1042*(G1042+ (G1042= 0))*(H1042+ (H1042= 0))*(I1042+ (I1042= 0))</f>
        <v>6</v>
      </c>
      <c r="K1042" s="10"/>
      <c r="L1042" s="10"/>
      <c r="M1042" s="10"/>
    </row>
    <row r="1043" spans="1:13" x14ac:dyDescent="0.35">
      <c r="A1043" s="113"/>
      <c r="B1043" s="113"/>
      <c r="C1043" s="113"/>
      <c r="D1043" s="114"/>
      <c r="E1043" s="113"/>
      <c r="F1043" s="113"/>
      <c r="G1043" s="113"/>
      <c r="H1043" s="113"/>
      <c r="I1043" s="113"/>
      <c r="J1043" s="115" t="s">
        <v>559</v>
      </c>
      <c r="K1043" s="116">
        <f>SUM(J1037:J1042)</f>
        <v>18</v>
      </c>
      <c r="L1043" s="117">
        <v>0</v>
      </c>
      <c r="M1043" s="116">
        <f>ROUND(L1043*K1043,2)</f>
        <v>0</v>
      </c>
    </row>
    <row r="1044" spans="1:13" x14ac:dyDescent="0.35">
      <c r="A1044" s="11" t="s">
        <v>563</v>
      </c>
      <c r="B1044" s="11" t="s">
        <v>19</v>
      </c>
      <c r="C1044" s="11" t="s">
        <v>4</v>
      </c>
      <c r="D1044" s="23" t="s">
        <v>564</v>
      </c>
      <c r="E1044" s="10"/>
      <c r="F1044" s="10"/>
      <c r="G1044" s="10"/>
      <c r="H1044" s="10"/>
      <c r="I1044" s="10"/>
      <c r="J1044" s="10"/>
      <c r="K1044" s="12">
        <f>K1047</f>
        <v>40</v>
      </c>
      <c r="L1044" s="12">
        <f>L1047</f>
        <v>0</v>
      </c>
      <c r="M1044" s="12">
        <f>M1047</f>
        <v>0</v>
      </c>
    </row>
    <row r="1045" spans="1:13" x14ac:dyDescent="0.35">
      <c r="A1045" s="10"/>
      <c r="B1045" s="10"/>
      <c r="C1045" s="10"/>
      <c r="D1045" s="13" t="s">
        <v>565</v>
      </c>
      <c r="E1045" s="10"/>
      <c r="F1045" s="10"/>
      <c r="G1045" s="10"/>
      <c r="H1045" s="10"/>
      <c r="I1045" s="10"/>
      <c r="J1045" s="10"/>
      <c r="K1045" s="10"/>
      <c r="L1045" s="10"/>
      <c r="M1045" s="10"/>
    </row>
    <row r="1046" spans="1:13" x14ac:dyDescent="0.35">
      <c r="A1046" s="10"/>
      <c r="B1046" s="10"/>
      <c r="C1046" s="10"/>
      <c r="D1046" s="13"/>
      <c r="E1046" s="11" t="s">
        <v>179</v>
      </c>
      <c r="F1046" s="10">
        <v>40</v>
      </c>
      <c r="G1046" s="14">
        <v>0</v>
      </c>
      <c r="H1046" s="14">
        <v>0</v>
      </c>
      <c r="I1046" s="14">
        <v>0</v>
      </c>
      <c r="J1046" s="12">
        <f t="shared" ref="J1046" si="43">F1046*(G1046+ (G1046= 0))*(H1046+ (H1046= 0))*(I1046+ (I1046= 0))</f>
        <v>40</v>
      </c>
      <c r="K1046" s="10"/>
      <c r="L1046" s="10"/>
      <c r="M1046" s="10"/>
    </row>
    <row r="1047" spans="1:13" x14ac:dyDescent="0.35">
      <c r="A1047" s="113"/>
      <c r="B1047" s="113"/>
      <c r="C1047" s="113"/>
      <c r="D1047" s="114"/>
      <c r="E1047" s="113"/>
      <c r="F1047" s="113"/>
      <c r="G1047" s="113"/>
      <c r="H1047" s="113"/>
      <c r="I1047" s="113"/>
      <c r="J1047" s="115" t="s">
        <v>563</v>
      </c>
      <c r="K1047" s="116">
        <f>SUM(J1046:J1046)</f>
        <v>40</v>
      </c>
      <c r="L1047" s="117">
        <v>0</v>
      </c>
      <c r="M1047" s="116">
        <f>ROUND(L1047*K1047,2)</f>
        <v>0</v>
      </c>
    </row>
    <row r="1048" spans="1:13" x14ac:dyDescent="0.35">
      <c r="A1048" s="11" t="s">
        <v>1602</v>
      </c>
      <c r="B1048" s="11" t="s">
        <v>19</v>
      </c>
      <c r="C1048" s="11" t="s">
        <v>249</v>
      </c>
      <c r="D1048" s="23" t="s">
        <v>1587</v>
      </c>
      <c r="E1048" s="10"/>
      <c r="F1048" s="10"/>
      <c r="G1048" s="10"/>
      <c r="H1048" s="10"/>
      <c r="I1048" s="10"/>
      <c r="J1048" s="10"/>
      <c r="K1048" s="12">
        <f>K1050</f>
        <v>1</v>
      </c>
      <c r="L1048" s="12">
        <f>L1050</f>
        <v>0</v>
      </c>
      <c r="M1048" s="12">
        <f>M1050</f>
        <v>0</v>
      </c>
    </row>
    <row r="1049" spans="1:13" x14ac:dyDescent="0.35">
      <c r="A1049" s="10"/>
      <c r="B1049" s="10"/>
      <c r="C1049" s="10"/>
      <c r="D1049" s="13" t="s">
        <v>1603</v>
      </c>
      <c r="E1049" s="10"/>
      <c r="F1049" s="10"/>
      <c r="G1049" s="10"/>
      <c r="H1049" s="10"/>
      <c r="I1049" s="10"/>
      <c r="J1049" s="10"/>
      <c r="K1049" s="10"/>
      <c r="L1049" s="10"/>
      <c r="M1049" s="10"/>
    </row>
    <row r="1050" spans="1:13" x14ac:dyDescent="0.35">
      <c r="A1050" s="10"/>
      <c r="B1050" s="10"/>
      <c r="C1050" s="10"/>
      <c r="D1050" s="13"/>
      <c r="E1050" s="10"/>
      <c r="F1050" s="10"/>
      <c r="G1050" s="10"/>
      <c r="H1050" s="10"/>
      <c r="I1050" s="10"/>
      <c r="J1050" s="140" t="s">
        <v>1602</v>
      </c>
      <c r="K1050" s="141">
        <v>1</v>
      </c>
      <c r="L1050" s="142">
        <v>0</v>
      </c>
      <c r="M1050" s="141">
        <f>ROUND(L1050*K1050,2)</f>
        <v>0</v>
      </c>
    </row>
    <row r="1051" spans="1:13" ht="1" customHeight="1" x14ac:dyDescent="0.35">
      <c r="A1051" s="16"/>
      <c r="B1051" s="16"/>
      <c r="C1051" s="16"/>
      <c r="D1051" s="24"/>
      <c r="E1051" s="16"/>
      <c r="F1051" s="16"/>
      <c r="G1051" s="16"/>
      <c r="H1051" s="16"/>
      <c r="I1051" s="16"/>
      <c r="J1051" s="16"/>
      <c r="K1051" s="16"/>
      <c r="L1051" s="16"/>
      <c r="M1051" s="16"/>
    </row>
    <row r="1052" spans="1:13" x14ac:dyDescent="0.35">
      <c r="A1052" s="10"/>
      <c r="B1052" s="10"/>
      <c r="C1052" s="10"/>
      <c r="D1052" s="13"/>
      <c r="E1052" s="10"/>
      <c r="F1052" s="10"/>
      <c r="G1052" s="10"/>
      <c r="H1052" s="10"/>
      <c r="I1052" s="10"/>
      <c r="J1052" s="15" t="s">
        <v>566</v>
      </c>
      <c r="K1052" s="14">
        <v>1</v>
      </c>
      <c r="L1052" s="9">
        <f>M985+M991+M1000+M1004+M1008+M1017+M1022+M1027+M1043+M1033+M1047+M1050</f>
        <v>0</v>
      </c>
      <c r="M1052" s="9">
        <f>ROUND(L1052*K1052,2)</f>
        <v>0</v>
      </c>
    </row>
    <row r="1053" spans="1:13" ht="1.1499999999999999" customHeight="1" x14ac:dyDescent="0.35">
      <c r="A1053" s="16"/>
      <c r="B1053" s="16"/>
      <c r="C1053" s="16"/>
      <c r="D1053" s="24"/>
      <c r="E1053" s="16"/>
      <c r="F1053" s="16"/>
      <c r="G1053" s="16"/>
      <c r="H1053" s="16"/>
      <c r="I1053" s="16"/>
      <c r="J1053" s="16"/>
      <c r="K1053" s="16"/>
      <c r="L1053" s="16"/>
      <c r="M1053" s="16"/>
    </row>
    <row r="1054" spans="1:13" x14ac:dyDescent="0.35">
      <c r="A1054" s="18" t="s">
        <v>567</v>
      </c>
      <c r="B1054" s="18" t="s">
        <v>16</v>
      </c>
      <c r="C1054" s="18" t="s">
        <v>0</v>
      </c>
      <c r="D1054" s="25" t="s">
        <v>568</v>
      </c>
      <c r="E1054" s="19"/>
      <c r="F1054" s="19"/>
      <c r="G1054" s="19"/>
      <c r="H1054" s="19"/>
      <c r="I1054" s="19"/>
      <c r="J1054" s="19"/>
      <c r="K1054" s="9">
        <f>K1060</f>
        <v>1</v>
      </c>
      <c r="L1054" s="9">
        <f>L1060</f>
        <v>0</v>
      </c>
      <c r="M1054" s="9">
        <f>M1060</f>
        <v>0</v>
      </c>
    </row>
    <row r="1055" spans="1:13" x14ac:dyDescent="0.35">
      <c r="A1055" s="10"/>
      <c r="B1055" s="10"/>
      <c r="C1055" s="10"/>
      <c r="D1055" s="13"/>
      <c r="E1055" s="10"/>
      <c r="F1055" s="10"/>
      <c r="G1055" s="10"/>
      <c r="H1055" s="10"/>
      <c r="I1055" s="10"/>
      <c r="J1055" s="10"/>
      <c r="K1055" s="10"/>
      <c r="L1055" s="10"/>
      <c r="M1055" s="10"/>
    </row>
    <row r="1056" spans="1:13" x14ac:dyDescent="0.35">
      <c r="A1056" s="11" t="s">
        <v>569</v>
      </c>
      <c r="B1056" s="11" t="s">
        <v>19</v>
      </c>
      <c r="C1056" s="11" t="s">
        <v>20</v>
      </c>
      <c r="D1056" s="23" t="s">
        <v>570</v>
      </c>
      <c r="E1056" s="10"/>
      <c r="F1056" s="10"/>
      <c r="G1056" s="10"/>
      <c r="H1056" s="10"/>
      <c r="I1056" s="10"/>
      <c r="J1056" s="10"/>
      <c r="K1056" s="12">
        <f>K1059</f>
        <v>195.19500000000002</v>
      </c>
      <c r="L1056" s="12">
        <f>L1059</f>
        <v>0</v>
      </c>
      <c r="M1056" s="12">
        <f>M1059</f>
        <v>0</v>
      </c>
    </row>
    <row r="1057" spans="1:16" ht="63" x14ac:dyDescent="0.35">
      <c r="A1057" s="10"/>
      <c r="B1057" s="10"/>
      <c r="C1057" s="10"/>
      <c r="D1057" s="13" t="s">
        <v>571</v>
      </c>
      <c r="E1057" s="10"/>
      <c r="F1057" s="10"/>
      <c r="G1057" s="10"/>
      <c r="H1057" s="10"/>
      <c r="I1057" s="10"/>
      <c r="J1057" s="10"/>
      <c r="K1057" s="10"/>
      <c r="L1057" s="10"/>
      <c r="M1057" s="10"/>
    </row>
    <row r="1058" spans="1:16" x14ac:dyDescent="0.35">
      <c r="A1058" s="10"/>
      <c r="B1058" s="10"/>
      <c r="C1058" s="10"/>
      <c r="D1058" s="13"/>
      <c r="E1058" s="11" t="s">
        <v>24</v>
      </c>
      <c r="F1058" s="10">
        <v>11</v>
      </c>
      <c r="G1058" s="14">
        <v>0</v>
      </c>
      <c r="H1058" s="14">
        <v>3.5</v>
      </c>
      <c r="I1058" s="14">
        <v>5.07</v>
      </c>
      <c r="J1058" s="12">
        <f>F1058*(G1058+ (G1058= 0))*(H1058+ (H1058= 0))*(I1058+ (I1058= 0))</f>
        <v>195.19500000000002</v>
      </c>
      <c r="K1058" s="10"/>
      <c r="L1058" s="10"/>
      <c r="M1058" s="10"/>
    </row>
    <row r="1059" spans="1:16" x14ac:dyDescent="0.35">
      <c r="A1059" s="138"/>
      <c r="B1059" s="138"/>
      <c r="C1059" s="138"/>
      <c r="D1059" s="139"/>
      <c r="E1059" s="138"/>
      <c r="F1059" s="138"/>
      <c r="G1059" s="138"/>
      <c r="H1059" s="138"/>
      <c r="I1059" s="138"/>
      <c r="J1059" s="140" t="s">
        <v>572</v>
      </c>
      <c r="K1059" s="141">
        <f>SUM(J1058:J1058)</f>
        <v>195.19500000000002</v>
      </c>
      <c r="L1059" s="142">
        <v>0</v>
      </c>
      <c r="M1059" s="141">
        <f>ROUND(L1059*K1059,2)</f>
        <v>0</v>
      </c>
    </row>
    <row r="1060" spans="1:16" x14ac:dyDescent="0.35">
      <c r="A1060" s="10"/>
      <c r="B1060" s="10"/>
      <c r="C1060" s="10"/>
      <c r="D1060" s="13"/>
      <c r="E1060" s="10"/>
      <c r="F1060" s="10"/>
      <c r="G1060" s="10"/>
      <c r="H1060" s="10"/>
      <c r="I1060" s="10"/>
      <c r="J1060" s="15" t="s">
        <v>573</v>
      </c>
      <c r="K1060" s="14">
        <v>1</v>
      </c>
      <c r="L1060" s="9">
        <f>M1059</f>
        <v>0</v>
      </c>
      <c r="M1060" s="9">
        <f>ROUND(L1060*K1060,2)</f>
        <v>0</v>
      </c>
    </row>
    <row r="1061" spans="1:16" ht="1.1499999999999999" customHeight="1" x14ac:dyDescent="0.35">
      <c r="A1061" s="16"/>
      <c r="B1061" s="16"/>
      <c r="C1061" s="16"/>
      <c r="D1061" s="24"/>
      <c r="E1061" s="16"/>
      <c r="F1061" s="16"/>
      <c r="G1061" s="16"/>
      <c r="H1061" s="16"/>
      <c r="I1061" s="16"/>
      <c r="J1061" s="16"/>
      <c r="K1061" s="16"/>
      <c r="L1061" s="16"/>
      <c r="M1061" s="16"/>
    </row>
    <row r="1062" spans="1:16" x14ac:dyDescent="0.35">
      <c r="A1062" s="10"/>
      <c r="B1062" s="10"/>
      <c r="C1062" s="10"/>
      <c r="D1062" s="13"/>
      <c r="E1062" s="10"/>
      <c r="F1062" s="10"/>
      <c r="G1062" s="10"/>
      <c r="H1062" s="10"/>
      <c r="I1062" s="10"/>
      <c r="J1062" s="15" t="s">
        <v>574</v>
      </c>
      <c r="K1062" s="17">
        <v>1</v>
      </c>
      <c r="L1062" s="9">
        <f>M973+M1052+M1060</f>
        <v>0</v>
      </c>
      <c r="M1062" s="9">
        <f>ROUND(L1062*K1062,2)</f>
        <v>0</v>
      </c>
    </row>
    <row r="1063" spans="1:16" ht="1.1499999999999999" customHeight="1" x14ac:dyDescent="0.35">
      <c r="A1063" s="16"/>
      <c r="B1063" s="16"/>
      <c r="C1063" s="16"/>
      <c r="D1063" s="24"/>
      <c r="E1063" s="16"/>
      <c r="F1063" s="16"/>
      <c r="G1063" s="16"/>
      <c r="H1063" s="16"/>
      <c r="I1063" s="16"/>
      <c r="J1063" s="16"/>
      <c r="K1063" s="16"/>
      <c r="L1063" s="16"/>
      <c r="M1063" s="16"/>
    </row>
    <row r="1064" spans="1:16" x14ac:dyDescent="0.35">
      <c r="A1064" s="6" t="s">
        <v>575</v>
      </c>
      <c r="B1064" s="6" t="s">
        <v>16</v>
      </c>
      <c r="C1064" s="6" t="s">
        <v>0</v>
      </c>
      <c r="D1064" s="22" t="s">
        <v>576</v>
      </c>
      <c r="E1064" s="7"/>
      <c r="F1064" s="7"/>
      <c r="G1064" s="7"/>
      <c r="H1064" s="7"/>
      <c r="I1064" s="7"/>
      <c r="J1064" s="7"/>
      <c r="K1064" s="8">
        <f>K1127</f>
        <v>1</v>
      </c>
      <c r="L1064" s="9">
        <f>L1127</f>
        <v>0</v>
      </c>
      <c r="M1064" s="9">
        <f>M1127</f>
        <v>0</v>
      </c>
    </row>
    <row r="1065" spans="1:16" x14ac:dyDescent="0.35">
      <c r="A1065" s="10"/>
      <c r="B1065" s="10"/>
      <c r="C1065" s="10"/>
      <c r="D1065" s="13"/>
      <c r="E1065" s="10"/>
      <c r="F1065" s="10"/>
      <c r="G1065" s="10"/>
      <c r="H1065" s="10"/>
      <c r="I1065" s="10"/>
      <c r="J1065" s="10"/>
      <c r="K1065" s="10"/>
      <c r="L1065" s="10"/>
      <c r="M1065" s="10"/>
    </row>
    <row r="1066" spans="1:16" x14ac:dyDescent="0.35">
      <c r="A1066" s="11" t="s">
        <v>577</v>
      </c>
      <c r="B1066" s="11" t="s">
        <v>19</v>
      </c>
      <c r="C1066" s="11" t="s">
        <v>20</v>
      </c>
      <c r="D1066" s="23" t="s">
        <v>1620</v>
      </c>
      <c r="E1066" s="10"/>
      <c r="F1066" s="10"/>
      <c r="G1066" s="10"/>
      <c r="H1066" s="10"/>
      <c r="I1066" s="10"/>
      <c r="J1066" s="10"/>
      <c r="K1066" s="12">
        <f>K1074</f>
        <v>2491.77</v>
      </c>
      <c r="L1066" s="12">
        <f>L1074</f>
        <v>0</v>
      </c>
      <c r="M1066" s="12">
        <f>M1074</f>
        <v>0</v>
      </c>
    </row>
    <row r="1067" spans="1:16" ht="63" x14ac:dyDescent="0.35">
      <c r="A1067" s="10"/>
      <c r="B1067" s="10"/>
      <c r="C1067" s="10"/>
      <c r="D1067" s="13" t="s">
        <v>578</v>
      </c>
      <c r="E1067" s="10"/>
      <c r="F1067" s="10"/>
      <c r="G1067" s="10"/>
      <c r="H1067" s="10"/>
      <c r="I1067" s="10"/>
      <c r="J1067" s="10"/>
      <c r="K1067" s="10"/>
      <c r="L1067" s="10"/>
      <c r="M1067" s="10"/>
    </row>
    <row r="1068" spans="1:16" x14ac:dyDescent="0.35">
      <c r="A1068" s="10"/>
      <c r="B1068" s="10"/>
      <c r="C1068" s="10"/>
      <c r="D1068" s="13"/>
      <c r="E1068" s="11" t="s">
        <v>308</v>
      </c>
      <c r="F1068" s="10">
        <v>1</v>
      </c>
      <c r="G1068" s="14">
        <v>0</v>
      </c>
      <c r="H1068" s="14">
        <v>617.71</v>
      </c>
      <c r="I1068" s="14">
        <v>0</v>
      </c>
      <c r="J1068" s="12">
        <f t="shared" ref="J1068:J1073" si="44">F1068*(G1068+ (G1068= 0))*(H1068+ (H1068= 0))*(I1068+ (I1068= 0))</f>
        <v>617.71</v>
      </c>
      <c r="K1068" s="10"/>
      <c r="L1068" s="10"/>
      <c r="M1068" s="10"/>
      <c r="P1068" s="14"/>
    </row>
    <row r="1069" spans="1:16" x14ac:dyDescent="0.35">
      <c r="A1069" s="10"/>
      <c r="B1069" s="10"/>
      <c r="C1069" s="10"/>
      <c r="D1069" s="13"/>
      <c r="E1069" s="11" t="s">
        <v>24</v>
      </c>
      <c r="F1069" s="10">
        <v>1</v>
      </c>
      <c r="G1069" s="14">
        <v>0</v>
      </c>
      <c r="H1069" s="14">
        <v>382.92</v>
      </c>
      <c r="I1069" s="14">
        <v>0</v>
      </c>
      <c r="J1069" s="12">
        <f t="shared" si="44"/>
        <v>382.92</v>
      </c>
      <c r="K1069" s="10"/>
      <c r="L1069" s="10"/>
      <c r="M1069" s="10"/>
      <c r="P1069" s="14"/>
    </row>
    <row r="1070" spans="1:16" x14ac:dyDescent="0.35">
      <c r="A1070" s="10"/>
      <c r="B1070" s="10"/>
      <c r="C1070" s="10"/>
      <c r="D1070" s="13"/>
      <c r="E1070" s="11" t="s">
        <v>25</v>
      </c>
      <c r="F1070" s="10">
        <v>1</v>
      </c>
      <c r="G1070" s="14">
        <v>0</v>
      </c>
      <c r="H1070" s="14">
        <v>292.93</v>
      </c>
      <c r="I1070" s="14">
        <v>0</v>
      </c>
      <c r="J1070" s="12">
        <f t="shared" si="44"/>
        <v>292.93</v>
      </c>
      <c r="K1070" s="10"/>
      <c r="L1070" s="10"/>
      <c r="M1070" s="10"/>
      <c r="P1070" s="14"/>
    </row>
    <row r="1071" spans="1:16" x14ac:dyDescent="0.35">
      <c r="A1071" s="10"/>
      <c r="B1071" s="10"/>
      <c r="C1071" s="10"/>
      <c r="D1071" s="13"/>
      <c r="E1071" s="11" t="s">
        <v>26</v>
      </c>
      <c r="F1071" s="10">
        <v>1</v>
      </c>
      <c r="G1071" s="14">
        <v>0</v>
      </c>
      <c r="H1071" s="14">
        <v>359.79</v>
      </c>
      <c r="I1071" s="14">
        <v>0</v>
      </c>
      <c r="J1071" s="12">
        <f t="shared" si="44"/>
        <v>359.79</v>
      </c>
      <c r="K1071" s="10"/>
      <c r="L1071" s="10"/>
      <c r="M1071" s="10"/>
      <c r="P1071" s="14"/>
    </row>
    <row r="1072" spans="1:16" x14ac:dyDescent="0.35">
      <c r="A1072" s="10"/>
      <c r="B1072" s="10"/>
      <c r="C1072" s="10"/>
      <c r="D1072" s="13"/>
      <c r="E1072" s="11" t="s">
        <v>27</v>
      </c>
      <c r="F1072" s="10">
        <v>1</v>
      </c>
      <c r="G1072" s="14">
        <v>0</v>
      </c>
      <c r="H1072" s="14">
        <v>359.79</v>
      </c>
      <c r="I1072" s="14">
        <v>0</v>
      </c>
      <c r="J1072" s="12">
        <f t="shared" si="44"/>
        <v>359.79</v>
      </c>
      <c r="K1072" s="10"/>
      <c r="L1072" s="10"/>
      <c r="M1072" s="10"/>
      <c r="P1072" s="14"/>
    </row>
    <row r="1073" spans="1:16" x14ac:dyDescent="0.35">
      <c r="A1073" s="10"/>
      <c r="B1073" s="10"/>
      <c r="C1073" s="10"/>
      <c r="D1073" s="13"/>
      <c r="E1073" s="11" t="s">
        <v>28</v>
      </c>
      <c r="F1073" s="10">
        <v>1</v>
      </c>
      <c r="G1073" s="14">
        <v>0</v>
      </c>
      <c r="H1073" s="14">
        <v>478.63</v>
      </c>
      <c r="I1073" s="14">
        <v>0</v>
      </c>
      <c r="J1073" s="12">
        <f t="shared" si="44"/>
        <v>478.63</v>
      </c>
      <c r="K1073" s="10"/>
      <c r="L1073" s="10"/>
      <c r="M1073" s="10"/>
      <c r="P1073" s="14"/>
    </row>
    <row r="1074" spans="1:16" x14ac:dyDescent="0.35">
      <c r="A1074" s="10"/>
      <c r="B1074" s="10"/>
      <c r="C1074" s="10"/>
      <c r="D1074" s="13"/>
      <c r="E1074" s="10"/>
      <c r="F1074" s="10"/>
      <c r="G1074" s="10"/>
      <c r="H1074" s="10"/>
      <c r="I1074" s="10"/>
      <c r="J1074" s="15" t="s">
        <v>579</v>
      </c>
      <c r="K1074" s="9">
        <f>SUM(J1068:J1073)</f>
        <v>2491.77</v>
      </c>
      <c r="L1074" s="14">
        <v>0</v>
      </c>
      <c r="M1074" s="9">
        <f>ROUND(L1074*K1074,2)</f>
        <v>0</v>
      </c>
    </row>
    <row r="1075" spans="1:16" ht="1.1499999999999999" customHeight="1" x14ac:dyDescent="0.35">
      <c r="A1075" s="16"/>
      <c r="B1075" s="16"/>
      <c r="C1075" s="16"/>
      <c r="D1075" s="24"/>
      <c r="E1075" s="16"/>
      <c r="F1075" s="16"/>
      <c r="G1075" s="16"/>
      <c r="H1075" s="16"/>
      <c r="I1075" s="16"/>
      <c r="J1075" s="16"/>
      <c r="K1075" s="16"/>
      <c r="L1075" s="16"/>
      <c r="M1075" s="16"/>
    </row>
    <row r="1076" spans="1:16" x14ac:dyDescent="0.35">
      <c r="A1076" s="11" t="s">
        <v>580</v>
      </c>
      <c r="B1076" s="11" t="s">
        <v>19</v>
      </c>
      <c r="C1076" s="11" t="s">
        <v>20</v>
      </c>
      <c r="D1076" s="23" t="s">
        <v>581</v>
      </c>
      <c r="E1076" s="10"/>
      <c r="F1076" s="10"/>
      <c r="G1076" s="10"/>
      <c r="H1076" s="10"/>
      <c r="I1076" s="10"/>
      <c r="J1076" s="10"/>
      <c r="K1076" s="12">
        <f>K1125</f>
        <v>1089.7499999999998</v>
      </c>
      <c r="L1076" s="12">
        <f>L1125</f>
        <v>0</v>
      </c>
      <c r="M1076" s="12">
        <f>M1125</f>
        <v>0</v>
      </c>
    </row>
    <row r="1077" spans="1:16" ht="63" x14ac:dyDescent="0.35">
      <c r="A1077" s="10"/>
      <c r="B1077" s="10"/>
      <c r="C1077" s="10"/>
      <c r="D1077" s="13" t="s">
        <v>582</v>
      </c>
      <c r="E1077" s="10"/>
      <c r="F1077" s="10"/>
      <c r="G1077" s="10"/>
      <c r="H1077" s="10"/>
      <c r="I1077" s="10"/>
      <c r="J1077" s="10"/>
      <c r="K1077" s="10"/>
      <c r="L1077" s="10"/>
      <c r="M1077" s="10"/>
    </row>
    <row r="1078" spans="1:16" x14ac:dyDescent="0.35">
      <c r="A1078" s="10"/>
      <c r="B1078" s="10"/>
      <c r="C1078" s="10"/>
      <c r="D1078" s="13"/>
      <c r="E1078" s="11" t="s">
        <v>54</v>
      </c>
      <c r="F1078" s="10">
        <v>0</v>
      </c>
      <c r="G1078" s="14">
        <v>0</v>
      </c>
      <c r="H1078" s="14">
        <v>0</v>
      </c>
      <c r="I1078" s="14">
        <v>0</v>
      </c>
      <c r="J1078" s="12">
        <f t="shared" ref="J1078:J1124" si="45">F1078*(G1078+ (G1078= 0))*(H1078+ (H1078= 0))*(I1078+ (I1078= 0))</f>
        <v>0</v>
      </c>
      <c r="K1078" s="10"/>
      <c r="L1078" s="10"/>
      <c r="M1078" s="10"/>
      <c r="P1078" s="14"/>
    </row>
    <row r="1079" spans="1:16" x14ac:dyDescent="0.35">
      <c r="A1079" s="10"/>
      <c r="B1079" s="10"/>
      <c r="C1079" s="10"/>
      <c r="D1079" s="13"/>
      <c r="E1079" s="11" t="s">
        <v>583</v>
      </c>
      <c r="F1079" s="10">
        <v>1</v>
      </c>
      <c r="G1079" s="14">
        <v>0</v>
      </c>
      <c r="H1079" s="14">
        <v>136.25</v>
      </c>
      <c r="I1079" s="14">
        <v>0</v>
      </c>
      <c r="J1079" s="12">
        <f t="shared" si="45"/>
        <v>136.25</v>
      </c>
      <c r="K1079" s="10"/>
      <c r="L1079" s="10"/>
      <c r="M1079" s="10"/>
      <c r="P1079" s="14"/>
    </row>
    <row r="1080" spans="1:16" x14ac:dyDescent="0.35">
      <c r="A1080" s="10"/>
      <c r="B1080" s="10"/>
      <c r="C1080" s="10"/>
      <c r="D1080" s="13"/>
      <c r="E1080" s="11" t="s">
        <v>584</v>
      </c>
      <c r="F1080" s="10">
        <v>1</v>
      </c>
      <c r="G1080" s="14">
        <v>0</v>
      </c>
      <c r="H1080" s="14">
        <v>18.25</v>
      </c>
      <c r="I1080" s="14">
        <v>0</v>
      </c>
      <c r="J1080" s="12">
        <f t="shared" si="45"/>
        <v>18.25</v>
      </c>
      <c r="K1080" s="10"/>
      <c r="L1080" s="10"/>
      <c r="M1080" s="10"/>
      <c r="P1080" s="14"/>
    </row>
    <row r="1081" spans="1:16" x14ac:dyDescent="0.35">
      <c r="A1081" s="10"/>
      <c r="B1081" s="10"/>
      <c r="C1081" s="10"/>
      <c r="D1081" s="13"/>
      <c r="E1081" s="11" t="s">
        <v>585</v>
      </c>
      <c r="F1081" s="10">
        <v>1</v>
      </c>
      <c r="G1081" s="14">
        <v>0</v>
      </c>
      <c r="H1081" s="14">
        <v>14.73</v>
      </c>
      <c r="I1081" s="14">
        <v>0</v>
      </c>
      <c r="J1081" s="12">
        <f t="shared" si="45"/>
        <v>14.73</v>
      </c>
      <c r="K1081" s="10"/>
      <c r="L1081" s="10"/>
      <c r="M1081" s="10"/>
      <c r="P1081" s="14"/>
    </row>
    <row r="1082" spans="1:16" x14ac:dyDescent="0.35">
      <c r="A1082" s="10"/>
      <c r="B1082" s="10"/>
      <c r="C1082" s="10"/>
      <c r="D1082" s="13"/>
      <c r="E1082" s="11" t="s">
        <v>586</v>
      </c>
      <c r="F1082" s="10">
        <v>1</v>
      </c>
      <c r="G1082" s="14">
        <v>0</v>
      </c>
      <c r="H1082" s="14">
        <v>2.73</v>
      </c>
      <c r="I1082" s="14">
        <v>0</v>
      </c>
      <c r="J1082" s="12">
        <f t="shared" si="45"/>
        <v>2.73</v>
      </c>
      <c r="K1082" s="10"/>
      <c r="L1082" s="10"/>
      <c r="M1082" s="10"/>
      <c r="P1082" s="14"/>
    </row>
    <row r="1083" spans="1:16" x14ac:dyDescent="0.35">
      <c r="A1083" s="10"/>
      <c r="B1083" s="10"/>
      <c r="C1083" s="10"/>
      <c r="D1083" s="13"/>
      <c r="E1083" s="11" t="s">
        <v>587</v>
      </c>
      <c r="F1083" s="10">
        <v>1</v>
      </c>
      <c r="G1083" s="14">
        <v>0</v>
      </c>
      <c r="H1083" s="14">
        <v>14.64</v>
      </c>
      <c r="I1083" s="14">
        <v>0</v>
      </c>
      <c r="J1083" s="12">
        <f t="shared" si="45"/>
        <v>14.64</v>
      </c>
      <c r="K1083" s="10"/>
      <c r="L1083" s="10"/>
      <c r="M1083" s="10"/>
      <c r="P1083" s="14"/>
    </row>
    <row r="1084" spans="1:16" x14ac:dyDescent="0.35">
      <c r="A1084" s="10"/>
      <c r="B1084" s="10"/>
      <c r="C1084" s="10"/>
      <c r="D1084" s="13"/>
      <c r="E1084" s="11" t="s">
        <v>588</v>
      </c>
      <c r="F1084" s="10">
        <v>1</v>
      </c>
      <c r="G1084" s="14">
        <v>0</v>
      </c>
      <c r="H1084" s="14">
        <v>18.87</v>
      </c>
      <c r="I1084" s="14">
        <v>0</v>
      </c>
      <c r="J1084" s="12">
        <f t="shared" si="45"/>
        <v>18.87</v>
      </c>
      <c r="K1084" s="10"/>
      <c r="L1084" s="10"/>
      <c r="M1084" s="10"/>
      <c r="P1084" s="14"/>
    </row>
    <row r="1085" spans="1:16" x14ac:dyDescent="0.35">
      <c r="A1085" s="10"/>
      <c r="B1085" s="10"/>
      <c r="C1085" s="10"/>
      <c r="D1085" s="13"/>
      <c r="E1085" s="11" t="s">
        <v>589</v>
      </c>
      <c r="F1085" s="10">
        <v>1</v>
      </c>
      <c r="G1085" s="14">
        <v>0</v>
      </c>
      <c r="H1085" s="14">
        <v>37.26</v>
      </c>
      <c r="I1085" s="14">
        <v>0</v>
      </c>
      <c r="J1085" s="12">
        <f t="shared" si="45"/>
        <v>37.26</v>
      </c>
      <c r="K1085" s="10"/>
      <c r="L1085" s="10"/>
      <c r="M1085" s="10"/>
      <c r="P1085" s="14"/>
    </row>
    <row r="1086" spans="1:16" x14ac:dyDescent="0.35">
      <c r="A1086" s="10"/>
      <c r="B1086" s="10"/>
      <c r="C1086" s="10"/>
      <c r="D1086" s="13"/>
      <c r="E1086" s="11" t="s">
        <v>590</v>
      </c>
      <c r="F1086" s="10">
        <v>1</v>
      </c>
      <c r="G1086" s="14">
        <v>0</v>
      </c>
      <c r="H1086" s="14">
        <v>3.01</v>
      </c>
      <c r="I1086" s="14">
        <v>0</v>
      </c>
      <c r="J1086" s="12">
        <f t="shared" si="45"/>
        <v>3.01</v>
      </c>
      <c r="K1086" s="10"/>
      <c r="L1086" s="10"/>
      <c r="M1086" s="10"/>
      <c r="P1086" s="14"/>
    </row>
    <row r="1087" spans="1:16" x14ac:dyDescent="0.35">
      <c r="A1087" s="10"/>
      <c r="B1087" s="10"/>
      <c r="C1087" s="10"/>
      <c r="D1087" s="13"/>
      <c r="E1087" s="11" t="s">
        <v>24</v>
      </c>
      <c r="F1087" s="10">
        <v>0</v>
      </c>
      <c r="G1087" s="14">
        <v>0</v>
      </c>
      <c r="H1087" s="14">
        <v>0</v>
      </c>
      <c r="I1087" s="14">
        <v>0</v>
      </c>
      <c r="J1087" s="12">
        <f t="shared" si="45"/>
        <v>0</v>
      </c>
      <c r="K1087" s="10"/>
      <c r="L1087" s="10"/>
      <c r="M1087" s="10"/>
      <c r="P1087" s="14"/>
    </row>
    <row r="1088" spans="1:16" x14ac:dyDescent="0.35">
      <c r="A1088" s="10"/>
      <c r="B1088" s="10"/>
      <c r="C1088" s="10"/>
      <c r="D1088" s="13"/>
      <c r="E1088" s="11" t="s">
        <v>583</v>
      </c>
      <c r="F1088" s="10">
        <v>1</v>
      </c>
      <c r="G1088" s="14">
        <v>0</v>
      </c>
      <c r="H1088" s="14">
        <v>53.45</v>
      </c>
      <c r="I1088" s="14">
        <v>0</v>
      </c>
      <c r="J1088" s="12">
        <f t="shared" si="45"/>
        <v>53.45</v>
      </c>
      <c r="K1088" s="10"/>
      <c r="L1088" s="10"/>
      <c r="M1088" s="10"/>
      <c r="P1088" s="14"/>
    </row>
    <row r="1089" spans="1:16" x14ac:dyDescent="0.35">
      <c r="A1089" s="10"/>
      <c r="B1089" s="10"/>
      <c r="C1089" s="10"/>
      <c r="D1089" s="13"/>
      <c r="E1089" s="11" t="s">
        <v>585</v>
      </c>
      <c r="F1089" s="10">
        <v>1</v>
      </c>
      <c r="G1089" s="14">
        <v>0</v>
      </c>
      <c r="H1089" s="14">
        <v>3.5</v>
      </c>
      <c r="I1089" s="14">
        <v>0</v>
      </c>
      <c r="J1089" s="12">
        <f t="shared" si="45"/>
        <v>3.5</v>
      </c>
      <c r="K1089" s="10"/>
      <c r="L1089" s="10"/>
      <c r="M1089" s="10"/>
      <c r="P1089" s="14"/>
    </row>
    <row r="1090" spans="1:16" x14ac:dyDescent="0.35">
      <c r="A1090" s="10"/>
      <c r="B1090" s="10"/>
      <c r="C1090" s="10"/>
      <c r="D1090" s="13"/>
      <c r="E1090" s="11" t="s">
        <v>591</v>
      </c>
      <c r="F1090" s="10">
        <v>1</v>
      </c>
      <c r="G1090" s="14">
        <v>0</v>
      </c>
      <c r="H1090" s="14">
        <v>10.95</v>
      </c>
      <c r="I1090" s="14">
        <v>0</v>
      </c>
      <c r="J1090" s="12">
        <f t="shared" si="45"/>
        <v>10.95</v>
      </c>
      <c r="K1090" s="10"/>
      <c r="L1090" s="10"/>
      <c r="M1090" s="10"/>
      <c r="P1090" s="14"/>
    </row>
    <row r="1091" spans="1:16" x14ac:dyDescent="0.35">
      <c r="A1091" s="10"/>
      <c r="B1091" s="10"/>
      <c r="C1091" s="10"/>
      <c r="D1091" s="13"/>
      <c r="E1091" s="11" t="s">
        <v>592</v>
      </c>
      <c r="F1091" s="10">
        <v>1</v>
      </c>
      <c r="G1091" s="14">
        <v>0</v>
      </c>
      <c r="H1091" s="14">
        <v>6.87</v>
      </c>
      <c r="I1091" s="14">
        <v>0</v>
      </c>
      <c r="J1091" s="12">
        <f t="shared" si="45"/>
        <v>6.87</v>
      </c>
      <c r="K1091" s="10"/>
      <c r="L1091" s="10"/>
      <c r="M1091" s="10"/>
      <c r="P1091" s="14"/>
    </row>
    <row r="1092" spans="1:16" x14ac:dyDescent="0.35">
      <c r="A1092" s="10"/>
      <c r="B1092" s="10"/>
      <c r="C1092" s="10"/>
      <c r="D1092" s="13"/>
      <c r="E1092" s="11" t="s">
        <v>593</v>
      </c>
      <c r="F1092" s="10">
        <v>1</v>
      </c>
      <c r="G1092" s="14">
        <v>0</v>
      </c>
      <c r="H1092" s="14">
        <v>9.4700000000000006</v>
      </c>
      <c r="I1092" s="14">
        <v>0</v>
      </c>
      <c r="J1092" s="12">
        <f t="shared" si="45"/>
        <v>9.4700000000000006</v>
      </c>
      <c r="K1092" s="10"/>
      <c r="L1092" s="10"/>
      <c r="M1092" s="10"/>
      <c r="P1092" s="14"/>
    </row>
    <row r="1093" spans="1:16" x14ac:dyDescent="0.35">
      <c r="A1093" s="10"/>
      <c r="B1093" s="10"/>
      <c r="C1093" s="10"/>
      <c r="D1093" s="13"/>
      <c r="E1093" s="11" t="s">
        <v>594</v>
      </c>
      <c r="F1093" s="10">
        <v>1</v>
      </c>
      <c r="G1093" s="14">
        <v>0</v>
      </c>
      <c r="H1093" s="14">
        <v>7.33</v>
      </c>
      <c r="I1093" s="14">
        <v>0</v>
      </c>
      <c r="J1093" s="12">
        <f t="shared" si="45"/>
        <v>7.33</v>
      </c>
      <c r="K1093" s="10"/>
      <c r="L1093" s="10"/>
      <c r="M1093" s="10"/>
      <c r="P1093" s="14"/>
    </row>
    <row r="1094" spans="1:16" x14ac:dyDescent="0.35">
      <c r="A1094" s="10"/>
      <c r="B1094" s="10"/>
      <c r="C1094" s="10"/>
      <c r="D1094" s="13"/>
      <c r="E1094" s="11" t="s">
        <v>63</v>
      </c>
      <c r="F1094" s="10">
        <v>0</v>
      </c>
      <c r="G1094" s="14">
        <v>0</v>
      </c>
      <c r="H1094" s="14">
        <v>0</v>
      </c>
      <c r="I1094" s="14">
        <v>0</v>
      </c>
      <c r="J1094" s="12">
        <f t="shared" si="45"/>
        <v>0</v>
      </c>
      <c r="K1094" s="10"/>
      <c r="L1094" s="10"/>
      <c r="M1094" s="10"/>
      <c r="P1094" s="14"/>
    </row>
    <row r="1095" spans="1:16" x14ac:dyDescent="0.35">
      <c r="A1095" s="10"/>
      <c r="B1095" s="10"/>
      <c r="C1095" s="10"/>
      <c r="D1095" s="13"/>
      <c r="E1095" s="11" t="s">
        <v>595</v>
      </c>
      <c r="F1095" s="10">
        <v>1</v>
      </c>
      <c r="G1095" s="14">
        <v>0</v>
      </c>
      <c r="H1095" s="14">
        <v>45.07</v>
      </c>
      <c r="I1095" s="14">
        <v>0</v>
      </c>
      <c r="J1095" s="12">
        <f t="shared" si="45"/>
        <v>45.07</v>
      </c>
      <c r="K1095" s="10"/>
      <c r="L1095" s="10"/>
      <c r="M1095" s="10"/>
      <c r="P1095" s="14"/>
    </row>
    <row r="1096" spans="1:16" x14ac:dyDescent="0.35">
      <c r="A1096" s="10"/>
      <c r="B1096" s="10"/>
      <c r="C1096" s="10"/>
      <c r="D1096" s="13"/>
      <c r="E1096" s="11" t="s">
        <v>594</v>
      </c>
      <c r="F1096" s="10">
        <v>1</v>
      </c>
      <c r="G1096" s="14">
        <v>0</v>
      </c>
      <c r="H1096" s="14">
        <v>9.0399999999999991</v>
      </c>
      <c r="I1096" s="14">
        <v>0</v>
      </c>
      <c r="J1096" s="12">
        <f t="shared" si="45"/>
        <v>9.0399999999999991</v>
      </c>
      <c r="K1096" s="10"/>
      <c r="L1096" s="10"/>
      <c r="M1096" s="10"/>
      <c r="P1096" s="14"/>
    </row>
    <row r="1097" spans="1:16" x14ac:dyDescent="0.35">
      <c r="A1097" s="10"/>
      <c r="B1097" s="10"/>
      <c r="C1097" s="10"/>
      <c r="D1097" s="13"/>
      <c r="E1097" s="11" t="s">
        <v>596</v>
      </c>
      <c r="F1097" s="10">
        <v>1</v>
      </c>
      <c r="G1097" s="14">
        <v>0</v>
      </c>
      <c r="H1097" s="14">
        <v>2.78</v>
      </c>
      <c r="I1097" s="14">
        <v>0</v>
      </c>
      <c r="J1097" s="12">
        <f t="shared" si="45"/>
        <v>2.78</v>
      </c>
      <c r="K1097" s="10"/>
      <c r="L1097" s="10"/>
      <c r="M1097" s="10"/>
      <c r="P1097" s="14"/>
    </row>
    <row r="1098" spans="1:16" x14ac:dyDescent="0.35">
      <c r="A1098" s="10"/>
      <c r="B1098" s="10"/>
      <c r="C1098" s="10"/>
      <c r="D1098" s="13"/>
      <c r="E1098" s="11" t="s">
        <v>597</v>
      </c>
      <c r="F1098" s="10">
        <v>1</v>
      </c>
      <c r="G1098" s="14">
        <v>0</v>
      </c>
      <c r="H1098" s="14">
        <v>6.89</v>
      </c>
      <c r="I1098" s="14">
        <v>0</v>
      </c>
      <c r="J1098" s="12">
        <f t="shared" si="45"/>
        <v>6.89</v>
      </c>
      <c r="K1098" s="10"/>
      <c r="L1098" s="10"/>
      <c r="M1098" s="10"/>
      <c r="P1098" s="14"/>
    </row>
    <row r="1099" spans="1:16" x14ac:dyDescent="0.35">
      <c r="A1099" s="10"/>
      <c r="B1099" s="10"/>
      <c r="C1099" s="10"/>
      <c r="D1099" s="13"/>
      <c r="E1099" s="11" t="s">
        <v>585</v>
      </c>
      <c r="F1099" s="10">
        <v>1</v>
      </c>
      <c r="G1099" s="14">
        <v>0</v>
      </c>
      <c r="H1099" s="14">
        <v>1.93</v>
      </c>
      <c r="I1099" s="14">
        <v>0</v>
      </c>
      <c r="J1099" s="12">
        <f t="shared" si="45"/>
        <v>1.93</v>
      </c>
      <c r="K1099" s="10"/>
      <c r="L1099" s="10"/>
      <c r="M1099" s="10"/>
      <c r="P1099" s="14"/>
    </row>
    <row r="1100" spans="1:16" x14ac:dyDescent="0.35">
      <c r="A1100" s="10"/>
      <c r="B1100" s="10"/>
      <c r="C1100" s="10"/>
      <c r="D1100" s="13"/>
      <c r="E1100" s="11" t="s">
        <v>592</v>
      </c>
      <c r="F1100" s="10">
        <v>1</v>
      </c>
      <c r="G1100" s="14">
        <v>0</v>
      </c>
      <c r="H1100" s="14">
        <v>1.74</v>
      </c>
      <c r="I1100" s="14">
        <v>0</v>
      </c>
      <c r="J1100" s="12">
        <f t="shared" si="45"/>
        <v>1.74</v>
      </c>
      <c r="K1100" s="10"/>
      <c r="L1100" s="10"/>
      <c r="M1100" s="10"/>
      <c r="P1100" s="14"/>
    </row>
    <row r="1101" spans="1:16" x14ac:dyDescent="0.35">
      <c r="A1101" s="10"/>
      <c r="B1101" s="10"/>
      <c r="C1101" s="10"/>
      <c r="D1101" s="13"/>
      <c r="E1101" s="11" t="s">
        <v>598</v>
      </c>
      <c r="F1101" s="10">
        <v>1</v>
      </c>
      <c r="G1101" s="14">
        <v>0</v>
      </c>
      <c r="H1101" s="14">
        <v>44.01</v>
      </c>
      <c r="I1101" s="14">
        <v>0</v>
      </c>
      <c r="J1101" s="12">
        <f t="shared" si="45"/>
        <v>44.01</v>
      </c>
      <c r="K1101" s="10"/>
      <c r="L1101" s="10"/>
      <c r="M1101" s="10"/>
      <c r="P1101" s="14"/>
    </row>
    <row r="1102" spans="1:16" x14ac:dyDescent="0.35">
      <c r="A1102" s="10"/>
      <c r="B1102" s="10"/>
      <c r="C1102" s="10"/>
      <c r="D1102" s="13"/>
      <c r="E1102" s="11" t="s">
        <v>26</v>
      </c>
      <c r="F1102" s="10">
        <v>0</v>
      </c>
      <c r="G1102" s="14">
        <v>0</v>
      </c>
      <c r="H1102" s="14">
        <v>0</v>
      </c>
      <c r="I1102" s="14">
        <v>0</v>
      </c>
      <c r="J1102" s="12">
        <f t="shared" si="45"/>
        <v>0</v>
      </c>
      <c r="K1102" s="10"/>
      <c r="L1102" s="10"/>
      <c r="M1102" s="10"/>
      <c r="P1102" s="14"/>
    </row>
    <row r="1103" spans="1:16" x14ac:dyDescent="0.35">
      <c r="A1103" s="10"/>
      <c r="B1103" s="10"/>
      <c r="C1103" s="10"/>
      <c r="D1103" s="13"/>
      <c r="E1103" s="11" t="s">
        <v>599</v>
      </c>
      <c r="F1103" s="10">
        <v>1</v>
      </c>
      <c r="G1103" s="14">
        <v>0</v>
      </c>
      <c r="H1103" s="14">
        <v>28.87</v>
      </c>
      <c r="I1103" s="14">
        <v>0</v>
      </c>
      <c r="J1103" s="12">
        <f t="shared" si="45"/>
        <v>28.87</v>
      </c>
      <c r="K1103" s="10"/>
      <c r="L1103" s="10"/>
      <c r="M1103" s="10"/>
      <c r="P1103" s="14"/>
    </row>
    <row r="1104" spans="1:16" x14ac:dyDescent="0.35">
      <c r="A1104" s="10"/>
      <c r="B1104" s="10"/>
      <c r="C1104" s="10"/>
      <c r="D1104" s="13"/>
      <c r="E1104" s="11" t="s">
        <v>585</v>
      </c>
      <c r="F1104" s="10">
        <v>1</v>
      </c>
      <c r="G1104" s="14">
        <v>0</v>
      </c>
      <c r="H1104" s="14">
        <v>3.4</v>
      </c>
      <c r="I1104" s="14">
        <v>0</v>
      </c>
      <c r="J1104" s="12">
        <f t="shared" si="45"/>
        <v>3.4</v>
      </c>
      <c r="K1104" s="10"/>
      <c r="L1104" s="10"/>
      <c r="M1104" s="10"/>
      <c r="P1104" s="14"/>
    </row>
    <row r="1105" spans="1:16" x14ac:dyDescent="0.35">
      <c r="A1105" s="10"/>
      <c r="B1105" s="10"/>
      <c r="C1105" s="10"/>
      <c r="D1105" s="13"/>
      <c r="E1105" s="11" t="s">
        <v>600</v>
      </c>
      <c r="F1105" s="10">
        <v>1</v>
      </c>
      <c r="G1105" s="14">
        <v>0</v>
      </c>
      <c r="H1105" s="14">
        <v>27.61</v>
      </c>
      <c r="I1105" s="14">
        <v>0</v>
      </c>
      <c r="J1105" s="12">
        <f t="shared" si="45"/>
        <v>27.61</v>
      </c>
      <c r="K1105" s="10"/>
      <c r="L1105" s="10"/>
      <c r="M1105" s="10"/>
      <c r="P1105" s="14"/>
    </row>
    <row r="1106" spans="1:16" x14ac:dyDescent="0.35">
      <c r="A1106" s="10"/>
      <c r="B1106" s="10"/>
      <c r="C1106" s="10"/>
      <c r="D1106" s="13"/>
      <c r="E1106" s="11" t="s">
        <v>601</v>
      </c>
      <c r="F1106" s="10">
        <v>1</v>
      </c>
      <c r="G1106" s="14">
        <v>0</v>
      </c>
      <c r="H1106" s="14">
        <v>60.27</v>
      </c>
      <c r="I1106" s="14">
        <v>0</v>
      </c>
      <c r="J1106" s="12">
        <f t="shared" si="45"/>
        <v>60.27</v>
      </c>
      <c r="K1106" s="10"/>
      <c r="L1106" s="10"/>
      <c r="M1106" s="10"/>
      <c r="P1106" s="14"/>
    </row>
    <row r="1107" spans="1:16" x14ac:dyDescent="0.35">
      <c r="A1107" s="10"/>
      <c r="B1107" s="10"/>
      <c r="C1107" s="10"/>
      <c r="D1107" s="13"/>
      <c r="E1107" s="11" t="s">
        <v>602</v>
      </c>
      <c r="F1107" s="10">
        <v>1</v>
      </c>
      <c r="G1107" s="14">
        <v>0</v>
      </c>
      <c r="H1107" s="14">
        <v>44.39</v>
      </c>
      <c r="I1107" s="14">
        <v>0</v>
      </c>
      <c r="J1107" s="12">
        <f t="shared" si="45"/>
        <v>44.39</v>
      </c>
      <c r="K1107" s="10"/>
      <c r="L1107" s="10"/>
      <c r="M1107" s="10"/>
      <c r="P1107" s="14"/>
    </row>
    <row r="1108" spans="1:16" x14ac:dyDescent="0.35">
      <c r="A1108" s="10"/>
      <c r="B1108" s="10"/>
      <c r="C1108" s="10"/>
      <c r="D1108" s="13"/>
      <c r="E1108" s="11" t="s">
        <v>603</v>
      </c>
      <c r="F1108" s="10">
        <v>1</v>
      </c>
      <c r="G1108" s="14">
        <v>0</v>
      </c>
      <c r="H1108" s="14">
        <v>47.34</v>
      </c>
      <c r="I1108" s="14">
        <v>0</v>
      </c>
      <c r="J1108" s="12">
        <f t="shared" si="45"/>
        <v>47.34</v>
      </c>
      <c r="K1108" s="10"/>
      <c r="L1108" s="10"/>
      <c r="M1108" s="10"/>
      <c r="P1108" s="14"/>
    </row>
    <row r="1109" spans="1:16" x14ac:dyDescent="0.35">
      <c r="A1109" s="10"/>
      <c r="B1109" s="10"/>
      <c r="C1109" s="10"/>
      <c r="D1109" s="13"/>
      <c r="E1109" s="11" t="s">
        <v>27</v>
      </c>
      <c r="F1109" s="10">
        <v>0</v>
      </c>
      <c r="G1109" s="14">
        <v>0</v>
      </c>
      <c r="H1109" s="14">
        <v>0</v>
      </c>
      <c r="I1109" s="14">
        <v>0</v>
      </c>
      <c r="J1109" s="12">
        <f t="shared" si="45"/>
        <v>0</v>
      </c>
      <c r="K1109" s="10"/>
      <c r="L1109" s="10"/>
      <c r="M1109" s="10"/>
      <c r="P1109" s="14"/>
    </row>
    <row r="1110" spans="1:16" x14ac:dyDescent="0.35">
      <c r="A1110" s="10"/>
      <c r="B1110" s="10"/>
      <c r="C1110" s="10"/>
      <c r="D1110" s="13"/>
      <c r="E1110" s="11" t="s">
        <v>599</v>
      </c>
      <c r="F1110" s="10">
        <v>1</v>
      </c>
      <c r="G1110" s="14">
        <v>0</v>
      </c>
      <c r="H1110" s="14">
        <v>28.87</v>
      </c>
      <c r="I1110" s="14">
        <v>0</v>
      </c>
      <c r="J1110" s="12">
        <f t="shared" si="45"/>
        <v>28.87</v>
      </c>
      <c r="K1110" s="10"/>
      <c r="L1110" s="10"/>
      <c r="M1110" s="10"/>
      <c r="P1110" s="14"/>
    </row>
    <row r="1111" spans="1:16" x14ac:dyDescent="0.35">
      <c r="A1111" s="10"/>
      <c r="B1111" s="10"/>
      <c r="C1111" s="10"/>
      <c r="D1111" s="13"/>
      <c r="E1111" s="11" t="s">
        <v>585</v>
      </c>
      <c r="F1111" s="10">
        <v>1</v>
      </c>
      <c r="G1111" s="14">
        <v>0</v>
      </c>
      <c r="H1111" s="14">
        <v>3.4</v>
      </c>
      <c r="I1111" s="14">
        <v>0</v>
      </c>
      <c r="J1111" s="12">
        <f t="shared" si="45"/>
        <v>3.4</v>
      </c>
      <c r="K1111" s="10"/>
      <c r="L1111" s="10"/>
      <c r="M1111" s="10"/>
      <c r="P1111" s="14"/>
    </row>
    <row r="1112" spans="1:16" x14ac:dyDescent="0.35">
      <c r="A1112" s="10"/>
      <c r="B1112" s="10"/>
      <c r="C1112" s="10"/>
      <c r="D1112" s="13"/>
      <c r="E1112" s="11" t="s">
        <v>600</v>
      </c>
      <c r="F1112" s="10">
        <v>1</v>
      </c>
      <c r="G1112" s="14">
        <v>0</v>
      </c>
      <c r="H1112" s="14">
        <v>27.61</v>
      </c>
      <c r="I1112" s="14">
        <v>0</v>
      </c>
      <c r="J1112" s="12">
        <f t="shared" si="45"/>
        <v>27.61</v>
      </c>
      <c r="K1112" s="10"/>
      <c r="L1112" s="10"/>
      <c r="M1112" s="10"/>
      <c r="P1112" s="14"/>
    </row>
    <row r="1113" spans="1:16" x14ac:dyDescent="0.35">
      <c r="A1113" s="10"/>
      <c r="B1113" s="10"/>
      <c r="C1113" s="10"/>
      <c r="D1113" s="13"/>
      <c r="E1113" s="11" t="s">
        <v>601</v>
      </c>
      <c r="F1113" s="10">
        <v>1</v>
      </c>
      <c r="G1113" s="14">
        <v>0</v>
      </c>
      <c r="H1113" s="14">
        <v>60.27</v>
      </c>
      <c r="I1113" s="14">
        <v>0</v>
      </c>
      <c r="J1113" s="12">
        <f t="shared" si="45"/>
        <v>60.27</v>
      </c>
      <c r="K1113" s="10"/>
      <c r="L1113" s="10"/>
      <c r="M1113" s="10"/>
      <c r="P1113" s="14"/>
    </row>
    <row r="1114" spans="1:16" x14ac:dyDescent="0.35">
      <c r="A1114" s="10"/>
      <c r="B1114" s="10"/>
      <c r="C1114" s="10"/>
      <c r="D1114" s="13"/>
      <c r="E1114" s="11" t="s">
        <v>602</v>
      </c>
      <c r="F1114" s="10">
        <v>1</v>
      </c>
      <c r="G1114" s="14">
        <v>0</v>
      </c>
      <c r="H1114" s="14">
        <v>44.39</v>
      </c>
      <c r="I1114" s="14">
        <v>0</v>
      </c>
      <c r="J1114" s="12">
        <f t="shared" si="45"/>
        <v>44.39</v>
      </c>
      <c r="K1114" s="10"/>
      <c r="L1114" s="10"/>
      <c r="M1114" s="10"/>
      <c r="P1114" s="14"/>
    </row>
    <row r="1115" spans="1:16" x14ac:dyDescent="0.35">
      <c r="A1115" s="10"/>
      <c r="B1115" s="10"/>
      <c r="C1115" s="10"/>
      <c r="D1115" s="13"/>
      <c r="E1115" s="11" t="s">
        <v>603</v>
      </c>
      <c r="F1115" s="10">
        <v>1</v>
      </c>
      <c r="G1115" s="14">
        <v>0</v>
      </c>
      <c r="H1115" s="14">
        <v>47.34</v>
      </c>
      <c r="I1115" s="14">
        <v>0</v>
      </c>
      <c r="J1115" s="12">
        <f t="shared" si="45"/>
        <v>47.34</v>
      </c>
      <c r="K1115" s="10"/>
      <c r="L1115" s="10"/>
      <c r="M1115" s="10"/>
      <c r="P1115" s="14"/>
    </row>
    <row r="1116" spans="1:16" x14ac:dyDescent="0.35">
      <c r="A1116" s="10"/>
      <c r="B1116" s="10"/>
      <c r="C1116" s="10"/>
      <c r="D1116" s="13"/>
      <c r="E1116" s="11" t="s">
        <v>28</v>
      </c>
      <c r="F1116" s="10">
        <v>0</v>
      </c>
      <c r="G1116" s="14">
        <v>0</v>
      </c>
      <c r="H1116" s="14">
        <v>0</v>
      </c>
      <c r="I1116" s="14">
        <v>0</v>
      </c>
      <c r="J1116" s="12">
        <f t="shared" si="45"/>
        <v>0</v>
      </c>
      <c r="K1116" s="10"/>
      <c r="L1116" s="10"/>
      <c r="M1116" s="10"/>
      <c r="P1116" s="14"/>
    </row>
    <row r="1117" spans="1:16" x14ac:dyDescent="0.35">
      <c r="A1117" s="10"/>
      <c r="B1117" s="10"/>
      <c r="C1117" s="10"/>
      <c r="D1117" s="13"/>
      <c r="E1117" s="11" t="s">
        <v>599</v>
      </c>
      <c r="F1117" s="10">
        <v>1</v>
      </c>
      <c r="G1117" s="14">
        <v>0</v>
      </c>
      <c r="H1117" s="14">
        <v>28.87</v>
      </c>
      <c r="I1117" s="14">
        <v>0</v>
      </c>
      <c r="J1117" s="12">
        <f t="shared" si="45"/>
        <v>28.87</v>
      </c>
      <c r="K1117" s="10"/>
      <c r="L1117" s="10"/>
      <c r="M1117" s="10"/>
      <c r="P1117" s="14"/>
    </row>
    <row r="1118" spans="1:16" x14ac:dyDescent="0.35">
      <c r="A1118" s="10"/>
      <c r="B1118" s="10"/>
      <c r="C1118" s="10"/>
      <c r="D1118" s="13"/>
      <c r="E1118" s="11" t="s">
        <v>585</v>
      </c>
      <c r="F1118" s="10">
        <v>1</v>
      </c>
      <c r="G1118" s="14">
        <v>0</v>
      </c>
      <c r="H1118" s="14">
        <v>3.4</v>
      </c>
      <c r="I1118" s="14">
        <v>0</v>
      </c>
      <c r="J1118" s="12">
        <f t="shared" si="45"/>
        <v>3.4</v>
      </c>
      <c r="K1118" s="10"/>
      <c r="L1118" s="10"/>
      <c r="M1118" s="10"/>
      <c r="P1118" s="14"/>
    </row>
    <row r="1119" spans="1:16" x14ac:dyDescent="0.35">
      <c r="A1119" s="10"/>
      <c r="B1119" s="10"/>
      <c r="C1119" s="10"/>
      <c r="D1119" s="13"/>
      <c r="E1119" s="11" t="s">
        <v>600</v>
      </c>
      <c r="F1119" s="10">
        <v>1</v>
      </c>
      <c r="G1119" s="14">
        <v>0</v>
      </c>
      <c r="H1119" s="14">
        <v>34.549999999999997</v>
      </c>
      <c r="I1119" s="14">
        <v>0</v>
      </c>
      <c r="J1119" s="12">
        <f t="shared" si="45"/>
        <v>34.549999999999997</v>
      </c>
      <c r="K1119" s="10"/>
      <c r="L1119" s="10"/>
      <c r="M1119" s="10"/>
      <c r="P1119" s="14"/>
    </row>
    <row r="1120" spans="1:16" x14ac:dyDescent="0.35">
      <c r="A1120" s="10"/>
      <c r="B1120" s="10"/>
      <c r="C1120" s="10"/>
      <c r="D1120" s="13"/>
      <c r="E1120" s="11" t="s">
        <v>601</v>
      </c>
      <c r="F1120" s="10">
        <v>1</v>
      </c>
      <c r="G1120" s="14">
        <v>0</v>
      </c>
      <c r="H1120" s="14">
        <v>26.86</v>
      </c>
      <c r="I1120" s="14">
        <v>0</v>
      </c>
      <c r="J1120" s="12">
        <f t="shared" si="45"/>
        <v>26.86</v>
      </c>
      <c r="K1120" s="10"/>
      <c r="L1120" s="10"/>
      <c r="M1120" s="10"/>
      <c r="P1120" s="14"/>
    </row>
    <row r="1121" spans="1:16" x14ac:dyDescent="0.35">
      <c r="A1121" s="10"/>
      <c r="B1121" s="10"/>
      <c r="C1121" s="10"/>
      <c r="D1121" s="13"/>
      <c r="E1121" s="11" t="s">
        <v>602</v>
      </c>
      <c r="F1121" s="10">
        <v>1</v>
      </c>
      <c r="G1121" s="14">
        <v>0</v>
      </c>
      <c r="H1121" s="14">
        <v>22.3</v>
      </c>
      <c r="I1121" s="14">
        <v>0</v>
      </c>
      <c r="J1121" s="12">
        <f t="shared" si="45"/>
        <v>22.3</v>
      </c>
      <c r="K1121" s="10"/>
      <c r="L1121" s="10"/>
      <c r="M1121" s="10"/>
      <c r="P1121" s="14"/>
    </row>
    <row r="1122" spans="1:16" x14ac:dyDescent="0.35">
      <c r="A1122" s="10"/>
      <c r="B1122" s="10"/>
      <c r="C1122" s="10"/>
      <c r="D1122" s="13"/>
      <c r="E1122" s="11" t="s">
        <v>604</v>
      </c>
      <c r="F1122" s="10">
        <v>1</v>
      </c>
      <c r="G1122" s="14">
        <v>0</v>
      </c>
      <c r="H1122" s="14">
        <v>48.14</v>
      </c>
      <c r="I1122" s="14">
        <v>0</v>
      </c>
      <c r="J1122" s="12">
        <f t="shared" si="45"/>
        <v>48.14</v>
      </c>
      <c r="K1122" s="10"/>
      <c r="L1122" s="10"/>
      <c r="M1122" s="10"/>
      <c r="P1122" s="14"/>
    </row>
    <row r="1123" spans="1:16" x14ac:dyDescent="0.35">
      <c r="A1123" s="10"/>
      <c r="B1123" s="10"/>
      <c r="C1123" s="10"/>
      <c r="D1123" s="13"/>
      <c r="E1123" s="11" t="s">
        <v>603</v>
      </c>
      <c r="F1123" s="10">
        <v>1</v>
      </c>
      <c r="G1123" s="14">
        <v>0</v>
      </c>
      <c r="H1123" s="14">
        <v>32.99</v>
      </c>
      <c r="I1123" s="14">
        <v>0</v>
      </c>
      <c r="J1123" s="12">
        <f t="shared" si="45"/>
        <v>32.99</v>
      </c>
      <c r="K1123" s="10"/>
      <c r="L1123" s="10"/>
      <c r="M1123" s="10"/>
      <c r="P1123" s="14"/>
    </row>
    <row r="1124" spans="1:16" x14ac:dyDescent="0.35">
      <c r="A1124" s="10"/>
      <c r="B1124" s="10"/>
      <c r="C1124" s="10"/>
      <c r="D1124" s="13"/>
      <c r="E1124" s="11" t="s">
        <v>605</v>
      </c>
      <c r="F1124" s="10">
        <v>1</v>
      </c>
      <c r="G1124" s="14">
        <v>0</v>
      </c>
      <c r="H1124" s="14">
        <v>20.11</v>
      </c>
      <c r="I1124" s="14">
        <v>0</v>
      </c>
      <c r="J1124" s="12">
        <f t="shared" si="45"/>
        <v>20.11</v>
      </c>
      <c r="K1124" s="10"/>
      <c r="L1124" s="10"/>
      <c r="M1124" s="10"/>
      <c r="P1124" s="14"/>
    </row>
    <row r="1125" spans="1:16" x14ac:dyDescent="0.35">
      <c r="A1125" s="10"/>
      <c r="B1125" s="10"/>
      <c r="C1125" s="10"/>
      <c r="D1125" s="13"/>
      <c r="E1125" s="10"/>
      <c r="F1125" s="10"/>
      <c r="G1125" s="10"/>
      <c r="H1125" s="10"/>
      <c r="I1125" s="10"/>
      <c r="J1125" s="15" t="s">
        <v>606</v>
      </c>
      <c r="K1125" s="9">
        <f>SUM(J1078:J1124)</f>
        <v>1089.7499999999998</v>
      </c>
      <c r="L1125" s="14">
        <v>0</v>
      </c>
      <c r="M1125" s="9">
        <f>ROUND(L1125*K1125,2)</f>
        <v>0</v>
      </c>
    </row>
    <row r="1126" spans="1:16" ht="1.1499999999999999" customHeight="1" x14ac:dyDescent="0.35">
      <c r="A1126" s="16"/>
      <c r="B1126" s="16"/>
      <c r="C1126" s="16"/>
      <c r="D1126" s="24"/>
      <c r="E1126" s="16"/>
      <c r="F1126" s="16"/>
      <c r="G1126" s="16"/>
      <c r="H1126" s="16"/>
      <c r="I1126" s="16"/>
      <c r="J1126" s="16"/>
      <c r="K1126" s="16"/>
      <c r="L1126" s="16"/>
      <c r="M1126" s="16"/>
    </row>
    <row r="1127" spans="1:16" x14ac:dyDescent="0.35">
      <c r="A1127" s="10"/>
      <c r="B1127" s="10"/>
      <c r="C1127" s="10"/>
      <c r="D1127" s="13"/>
      <c r="E1127" s="10"/>
      <c r="F1127" s="10"/>
      <c r="G1127" s="10"/>
      <c r="H1127" s="10"/>
      <c r="I1127" s="10"/>
      <c r="J1127" s="15" t="s">
        <v>607</v>
      </c>
      <c r="K1127" s="17">
        <v>1</v>
      </c>
      <c r="L1127" s="9">
        <f>M1074+M1125</f>
        <v>0</v>
      </c>
      <c r="M1127" s="9">
        <f>ROUND(L1127*K1127,2)</f>
        <v>0</v>
      </c>
    </row>
    <row r="1128" spans="1:16" ht="1.1499999999999999" customHeight="1" x14ac:dyDescent="0.35">
      <c r="A1128" s="16"/>
      <c r="B1128" s="16"/>
      <c r="C1128" s="16"/>
      <c r="D1128" s="24"/>
      <c r="E1128" s="16"/>
      <c r="F1128" s="16"/>
      <c r="G1128" s="16"/>
      <c r="H1128" s="16"/>
      <c r="I1128" s="16"/>
      <c r="J1128" s="16"/>
      <c r="K1128" s="16"/>
      <c r="L1128" s="16"/>
      <c r="M1128" s="16"/>
    </row>
    <row r="1129" spans="1:16" x14ac:dyDescent="0.35">
      <c r="A1129" s="6" t="s">
        <v>608</v>
      </c>
      <c r="B1129" s="6" t="s">
        <v>16</v>
      </c>
      <c r="C1129" s="6" t="s">
        <v>0</v>
      </c>
      <c r="D1129" s="22" t="s">
        <v>609</v>
      </c>
      <c r="E1129" s="7"/>
      <c r="F1129" s="7"/>
      <c r="G1129" s="7"/>
      <c r="H1129" s="7"/>
      <c r="I1129" s="7"/>
      <c r="J1129" s="7"/>
      <c r="K1129" s="8">
        <f>K1144</f>
        <v>1</v>
      </c>
      <c r="L1129" s="9">
        <f>L1144</f>
        <v>0</v>
      </c>
      <c r="M1129" s="9">
        <f>M1144</f>
        <v>0</v>
      </c>
    </row>
    <row r="1130" spans="1:16" x14ac:dyDescent="0.35">
      <c r="A1130" s="10"/>
      <c r="B1130" s="10"/>
      <c r="C1130" s="10"/>
      <c r="D1130" s="13"/>
      <c r="E1130" s="10"/>
      <c r="F1130" s="10"/>
      <c r="G1130" s="10"/>
      <c r="H1130" s="10"/>
      <c r="I1130" s="10"/>
      <c r="J1130" s="10"/>
      <c r="K1130" s="10"/>
      <c r="L1130" s="10"/>
      <c r="M1130" s="10"/>
    </row>
    <row r="1131" spans="1:16" x14ac:dyDescent="0.35">
      <c r="A1131" s="11" t="s">
        <v>610</v>
      </c>
      <c r="B1131" s="11" t="s">
        <v>19</v>
      </c>
      <c r="C1131" s="11" t="s">
        <v>36</v>
      </c>
      <c r="D1131" s="23" t="s">
        <v>611</v>
      </c>
      <c r="E1131" s="10"/>
      <c r="F1131" s="10"/>
      <c r="G1131" s="10"/>
      <c r="H1131" s="10"/>
      <c r="I1131" s="10"/>
      <c r="J1131" s="10"/>
      <c r="K1131" s="12">
        <f>K1134</f>
        <v>6</v>
      </c>
      <c r="L1131" s="12">
        <f>L1134</f>
        <v>0</v>
      </c>
      <c r="M1131" s="12">
        <f>M1134</f>
        <v>0</v>
      </c>
    </row>
    <row r="1132" spans="1:16" ht="94.5" x14ac:dyDescent="0.35">
      <c r="A1132" s="10"/>
      <c r="B1132" s="10"/>
      <c r="C1132" s="10"/>
      <c r="D1132" s="13" t="s">
        <v>612</v>
      </c>
      <c r="E1132" s="10"/>
      <c r="F1132" s="10"/>
      <c r="G1132" s="10"/>
      <c r="H1132" s="10"/>
      <c r="I1132" s="10"/>
      <c r="J1132" s="10"/>
      <c r="K1132" s="10"/>
      <c r="L1132" s="10"/>
      <c r="M1132" s="10"/>
    </row>
    <row r="1133" spans="1:16" x14ac:dyDescent="0.35">
      <c r="A1133" s="10"/>
      <c r="B1133" s="10"/>
      <c r="C1133" s="10"/>
      <c r="D1133" s="13"/>
      <c r="E1133" s="11" t="s">
        <v>24</v>
      </c>
      <c r="F1133" s="10">
        <v>6</v>
      </c>
      <c r="G1133" s="14">
        <v>0</v>
      </c>
      <c r="H1133" s="14">
        <v>0</v>
      </c>
      <c r="I1133" s="14">
        <v>0</v>
      </c>
      <c r="J1133" s="12">
        <f>F1133*(G1133+ (G1133= 0))*(H1133+ (H1133= 0))*(I1133+ (I1133= 0))</f>
        <v>6</v>
      </c>
      <c r="K1133" s="10"/>
      <c r="L1133" s="10"/>
      <c r="M1133" s="10"/>
    </row>
    <row r="1134" spans="1:16" x14ac:dyDescent="0.35">
      <c r="A1134" s="10"/>
      <c r="B1134" s="10"/>
      <c r="C1134" s="10"/>
      <c r="D1134" s="13"/>
      <c r="E1134" s="10"/>
      <c r="F1134" s="10"/>
      <c r="G1134" s="10"/>
      <c r="H1134" s="10"/>
      <c r="I1134" s="10"/>
      <c r="J1134" s="15" t="s">
        <v>613</v>
      </c>
      <c r="K1134" s="9">
        <f>SUM(J1133:J1133)</f>
        <v>6</v>
      </c>
      <c r="L1134" s="14">
        <v>0</v>
      </c>
      <c r="M1134" s="9">
        <f>ROUND(L1134*K1134,2)</f>
        <v>0</v>
      </c>
    </row>
    <row r="1135" spans="1:16" ht="1.1499999999999999" customHeight="1" x14ac:dyDescent="0.35">
      <c r="A1135" s="16"/>
      <c r="B1135" s="16"/>
      <c r="C1135" s="16"/>
      <c r="D1135" s="24"/>
      <c r="E1135" s="16"/>
      <c r="F1135" s="16"/>
      <c r="G1135" s="16"/>
      <c r="H1135" s="16"/>
      <c r="I1135" s="16"/>
      <c r="J1135" s="16"/>
      <c r="K1135" s="16"/>
      <c r="L1135" s="16"/>
      <c r="M1135" s="16"/>
    </row>
    <row r="1136" spans="1:16" x14ac:dyDescent="0.35">
      <c r="A1136" s="11" t="s">
        <v>614</v>
      </c>
      <c r="B1136" s="11" t="s">
        <v>19</v>
      </c>
      <c r="C1136" s="11" t="s">
        <v>413</v>
      </c>
      <c r="D1136" s="23" t="s">
        <v>615</v>
      </c>
      <c r="E1136" s="10"/>
      <c r="F1136" s="10"/>
      <c r="G1136" s="10"/>
      <c r="H1136" s="10"/>
      <c r="I1136" s="10"/>
      <c r="J1136" s="10"/>
      <c r="K1136" s="12">
        <f>K1139</f>
        <v>1</v>
      </c>
      <c r="L1136" s="12">
        <f>L1139</f>
        <v>0</v>
      </c>
      <c r="M1136" s="12">
        <f>M1139</f>
        <v>0</v>
      </c>
    </row>
    <row r="1137" spans="1:13" ht="73.5" x14ac:dyDescent="0.35">
      <c r="A1137" s="10"/>
      <c r="B1137" s="10"/>
      <c r="C1137" s="10"/>
      <c r="D1137" s="13" t="s">
        <v>616</v>
      </c>
      <c r="E1137" s="10"/>
      <c r="F1137" s="10"/>
      <c r="G1137" s="10"/>
      <c r="H1137" s="10"/>
      <c r="I1137" s="10"/>
      <c r="J1137" s="10"/>
      <c r="K1137" s="10"/>
      <c r="L1137" s="10"/>
      <c r="M1137" s="10"/>
    </row>
    <row r="1138" spans="1:13" x14ac:dyDescent="0.35">
      <c r="A1138" s="10"/>
      <c r="B1138" s="10"/>
      <c r="C1138" s="10"/>
      <c r="D1138" s="13"/>
      <c r="E1138" s="11" t="s">
        <v>617</v>
      </c>
      <c r="F1138" s="10">
        <v>1</v>
      </c>
      <c r="G1138" s="14">
        <v>0</v>
      </c>
      <c r="H1138" s="14">
        <v>0</v>
      </c>
      <c r="I1138" s="14">
        <v>0</v>
      </c>
      <c r="J1138" s="12">
        <f>F1138*(G1138+ (G1138= 0))*(H1138+ (H1138= 0))*(I1138+ (I1138= 0))</f>
        <v>1</v>
      </c>
      <c r="K1138" s="10"/>
      <c r="L1138" s="10"/>
      <c r="M1138" s="10"/>
    </row>
    <row r="1139" spans="1:13" x14ac:dyDescent="0.35">
      <c r="A1139" s="138"/>
      <c r="B1139" s="138"/>
      <c r="C1139" s="138"/>
      <c r="D1139" s="139"/>
      <c r="E1139" s="138"/>
      <c r="F1139" s="138"/>
      <c r="G1139" s="138"/>
      <c r="H1139" s="138"/>
      <c r="I1139" s="138"/>
      <c r="J1139" s="140" t="s">
        <v>618</v>
      </c>
      <c r="K1139" s="141">
        <f>SUM(J1138:J1138)</f>
        <v>1</v>
      </c>
      <c r="L1139" s="142">
        <v>0</v>
      </c>
      <c r="M1139" s="141">
        <f>ROUND(L1139*K1139,2)</f>
        <v>0</v>
      </c>
    </row>
    <row r="1140" spans="1:13" x14ac:dyDescent="0.35">
      <c r="A1140" s="11" t="s">
        <v>1621</v>
      </c>
      <c r="B1140" s="11" t="s">
        <v>19</v>
      </c>
      <c r="C1140" s="11" t="s">
        <v>249</v>
      </c>
      <c r="D1140" s="23" t="s">
        <v>1587</v>
      </c>
      <c r="E1140" s="10"/>
      <c r="F1140" s="10"/>
      <c r="G1140" s="10"/>
      <c r="H1140" s="10"/>
      <c r="I1140" s="10"/>
      <c r="J1140" s="10"/>
      <c r="K1140" s="12">
        <f>K1142</f>
        <v>1</v>
      </c>
      <c r="L1140" s="12">
        <f>L1142</f>
        <v>0</v>
      </c>
      <c r="M1140" s="12">
        <f>M1142</f>
        <v>0</v>
      </c>
    </row>
    <row r="1141" spans="1:13" ht="21" x14ac:dyDescent="0.35">
      <c r="A1141" s="10"/>
      <c r="B1141" s="10"/>
      <c r="C1141" s="10"/>
      <c r="D1141" s="13" t="s">
        <v>1622</v>
      </c>
      <c r="E1141" s="10"/>
      <c r="F1141" s="10"/>
      <c r="G1141" s="10"/>
      <c r="H1141" s="10"/>
      <c r="I1141" s="10"/>
      <c r="J1141" s="10"/>
      <c r="K1141" s="10"/>
      <c r="L1141" s="10"/>
      <c r="M1141" s="10"/>
    </row>
    <row r="1142" spans="1:13" x14ac:dyDescent="0.35">
      <c r="A1142" s="10"/>
      <c r="B1142" s="10"/>
      <c r="C1142" s="10"/>
      <c r="D1142" s="13"/>
      <c r="E1142" s="10"/>
      <c r="F1142" s="10"/>
      <c r="G1142" s="10"/>
      <c r="H1142" s="10"/>
      <c r="I1142" s="10"/>
      <c r="J1142" s="140" t="s">
        <v>1621</v>
      </c>
      <c r="K1142" s="141">
        <v>1</v>
      </c>
      <c r="L1142" s="142">
        <v>0</v>
      </c>
      <c r="M1142" s="141">
        <f>ROUND(L1142*K1142,2)</f>
        <v>0</v>
      </c>
    </row>
    <row r="1143" spans="1:13" ht="1" customHeight="1" x14ac:dyDescent="0.35">
      <c r="A1143" s="16"/>
      <c r="B1143" s="16"/>
      <c r="C1143" s="16"/>
      <c r="D1143" s="24"/>
      <c r="E1143" s="16"/>
      <c r="F1143" s="16"/>
      <c r="G1143" s="16"/>
      <c r="H1143" s="16"/>
      <c r="I1143" s="16"/>
      <c r="J1143" s="16"/>
      <c r="K1143" s="16"/>
      <c r="L1143" s="16"/>
      <c r="M1143" s="16"/>
    </row>
    <row r="1144" spans="1:13" x14ac:dyDescent="0.35">
      <c r="A1144" s="10"/>
      <c r="B1144" s="10"/>
      <c r="C1144" s="10"/>
      <c r="D1144" s="13"/>
      <c r="E1144" s="10"/>
      <c r="F1144" s="10"/>
      <c r="G1144" s="10"/>
      <c r="H1144" s="10"/>
      <c r="I1144" s="10"/>
      <c r="J1144" s="15" t="s">
        <v>619</v>
      </c>
      <c r="K1144" s="17">
        <v>1</v>
      </c>
      <c r="L1144" s="9">
        <f>M1134+M1139+M1142</f>
        <v>0</v>
      </c>
      <c r="M1144" s="9">
        <f>ROUND(L1144*K1144,2)</f>
        <v>0</v>
      </c>
    </row>
    <row r="1145" spans="1:13" ht="1.1499999999999999" customHeight="1" x14ac:dyDescent="0.35">
      <c r="A1145" s="16"/>
      <c r="B1145" s="16"/>
      <c r="C1145" s="16"/>
      <c r="D1145" s="24"/>
      <c r="E1145" s="16"/>
      <c r="F1145" s="16"/>
      <c r="G1145" s="16"/>
      <c r="H1145" s="16"/>
      <c r="I1145" s="16"/>
      <c r="J1145" s="16"/>
      <c r="K1145" s="16"/>
      <c r="L1145" s="16"/>
      <c r="M1145" s="16"/>
    </row>
    <row r="1146" spans="1:13" x14ac:dyDescent="0.35">
      <c r="A1146" s="6" t="s">
        <v>620</v>
      </c>
      <c r="B1146" s="6" t="s">
        <v>16</v>
      </c>
      <c r="C1146" s="6" t="s">
        <v>0</v>
      </c>
      <c r="D1146" s="22" t="s">
        <v>621</v>
      </c>
      <c r="E1146" s="7"/>
      <c r="F1146" s="7"/>
      <c r="G1146" s="7"/>
      <c r="H1146" s="7"/>
      <c r="I1146" s="7"/>
      <c r="J1146" s="7"/>
      <c r="K1146" s="8">
        <f>K1176</f>
        <v>1</v>
      </c>
      <c r="L1146" s="9">
        <f>L1176</f>
        <v>0</v>
      </c>
      <c r="M1146" s="9">
        <f>M1176</f>
        <v>0</v>
      </c>
    </row>
    <row r="1147" spans="1:13" x14ac:dyDescent="0.35">
      <c r="A1147" s="10"/>
      <c r="B1147" s="10"/>
      <c r="C1147" s="10"/>
      <c r="D1147" s="13"/>
      <c r="E1147" s="10"/>
      <c r="F1147" s="10"/>
      <c r="G1147" s="10"/>
      <c r="H1147" s="10"/>
      <c r="I1147" s="10"/>
      <c r="J1147" s="10"/>
      <c r="K1147" s="10"/>
      <c r="L1147" s="10"/>
      <c r="M1147" s="10"/>
    </row>
    <row r="1148" spans="1:13" x14ac:dyDescent="0.35">
      <c r="A1148" s="11" t="s">
        <v>622</v>
      </c>
      <c r="B1148" s="11" t="s">
        <v>19</v>
      </c>
      <c r="C1148" s="11" t="s">
        <v>249</v>
      </c>
      <c r="D1148" s="23" t="s">
        <v>623</v>
      </c>
      <c r="E1148" s="10"/>
      <c r="F1148" s="10"/>
      <c r="G1148" s="10"/>
      <c r="H1148" s="10"/>
      <c r="I1148" s="10"/>
      <c r="J1148" s="10"/>
      <c r="K1148" s="12">
        <f>K1151</f>
        <v>1</v>
      </c>
      <c r="L1148" s="12">
        <f>L1151</f>
        <v>0</v>
      </c>
      <c r="M1148" s="12">
        <f>M1151</f>
        <v>0</v>
      </c>
    </row>
    <row r="1149" spans="1:13" ht="73.5" x14ac:dyDescent="0.35">
      <c r="A1149" s="10"/>
      <c r="B1149" s="10"/>
      <c r="C1149" s="10"/>
      <c r="D1149" s="13" t="s">
        <v>624</v>
      </c>
      <c r="E1149" s="10"/>
      <c r="F1149" s="10"/>
      <c r="G1149" s="10"/>
      <c r="H1149" s="10"/>
      <c r="I1149" s="10"/>
      <c r="J1149" s="10"/>
      <c r="K1149" s="10"/>
      <c r="L1149" s="10"/>
      <c r="M1149" s="10"/>
    </row>
    <row r="1150" spans="1:13" x14ac:dyDescent="0.35">
      <c r="A1150" s="10"/>
      <c r="B1150" s="10"/>
      <c r="C1150" s="10"/>
      <c r="D1150" s="13"/>
      <c r="E1150" s="11" t="s">
        <v>625</v>
      </c>
      <c r="F1150" s="10">
        <v>1</v>
      </c>
      <c r="G1150" s="14">
        <v>0</v>
      </c>
      <c r="H1150" s="14">
        <v>0</v>
      </c>
      <c r="I1150" s="14">
        <v>0</v>
      </c>
      <c r="J1150" s="12">
        <f>F1150*(G1150+ (G1150= 0))*(H1150+ (H1150= 0))*(I1150+ (I1150= 0))</f>
        <v>1</v>
      </c>
      <c r="K1150" s="10"/>
      <c r="L1150" s="10"/>
      <c r="M1150" s="10"/>
    </row>
    <row r="1151" spans="1:13" x14ac:dyDescent="0.35">
      <c r="A1151" s="10"/>
      <c r="B1151" s="10"/>
      <c r="C1151" s="10"/>
      <c r="D1151" s="13"/>
      <c r="E1151" s="10"/>
      <c r="F1151" s="10"/>
      <c r="G1151" s="10"/>
      <c r="H1151" s="10"/>
      <c r="I1151" s="10"/>
      <c r="J1151" s="15" t="s">
        <v>626</v>
      </c>
      <c r="K1151" s="9">
        <f>SUM(J1150:J1150)</f>
        <v>1</v>
      </c>
      <c r="L1151" s="14">
        <v>0</v>
      </c>
      <c r="M1151" s="9">
        <f>ROUND(L1151*K1151,2)</f>
        <v>0</v>
      </c>
    </row>
    <row r="1152" spans="1:13" ht="1.1499999999999999" customHeight="1" x14ac:dyDescent="0.35">
      <c r="A1152" s="16"/>
      <c r="B1152" s="16"/>
      <c r="C1152" s="16"/>
      <c r="D1152" s="24"/>
      <c r="E1152" s="16"/>
      <c r="F1152" s="16"/>
      <c r="G1152" s="16"/>
      <c r="H1152" s="16"/>
      <c r="I1152" s="16"/>
      <c r="J1152" s="16"/>
      <c r="K1152" s="16"/>
      <c r="L1152" s="16"/>
      <c r="M1152" s="16"/>
    </row>
    <row r="1153" spans="1:13" x14ac:dyDescent="0.35">
      <c r="A1153" s="11" t="s">
        <v>627</v>
      </c>
      <c r="B1153" s="11" t="s">
        <v>19</v>
      </c>
      <c r="C1153" s="11" t="s">
        <v>249</v>
      </c>
      <c r="D1153" s="23" t="s">
        <v>628</v>
      </c>
      <c r="E1153" s="10"/>
      <c r="F1153" s="10"/>
      <c r="G1153" s="10"/>
      <c r="H1153" s="10"/>
      <c r="I1153" s="10"/>
      <c r="J1153" s="10"/>
      <c r="K1153" s="12">
        <f>K1156</f>
        <v>1</v>
      </c>
      <c r="L1153" s="12">
        <f>L1156</f>
        <v>0</v>
      </c>
      <c r="M1153" s="12">
        <f>M1156</f>
        <v>0</v>
      </c>
    </row>
    <row r="1154" spans="1:13" ht="84" x14ac:dyDescent="0.35">
      <c r="A1154" s="10"/>
      <c r="B1154" s="10"/>
      <c r="C1154" s="10"/>
      <c r="D1154" s="13" t="s">
        <v>629</v>
      </c>
      <c r="E1154" s="10"/>
      <c r="F1154" s="10"/>
      <c r="G1154" s="10"/>
      <c r="H1154" s="10"/>
      <c r="I1154" s="10"/>
      <c r="J1154" s="10"/>
      <c r="K1154" s="10"/>
      <c r="L1154" s="10"/>
      <c r="M1154" s="10"/>
    </row>
    <row r="1155" spans="1:13" x14ac:dyDescent="0.35">
      <c r="A1155" s="10"/>
      <c r="B1155" s="10"/>
      <c r="C1155" s="10"/>
      <c r="D1155" s="13"/>
      <c r="E1155" s="11" t="s">
        <v>630</v>
      </c>
      <c r="F1155" s="10">
        <v>1</v>
      </c>
      <c r="G1155" s="14">
        <v>0</v>
      </c>
      <c r="H1155" s="14">
        <v>0</v>
      </c>
      <c r="I1155" s="14">
        <v>0</v>
      </c>
      <c r="J1155" s="12">
        <f>F1155*(G1155+ (G1155= 0))*(H1155+ (H1155= 0))*(I1155+ (I1155= 0))</f>
        <v>1</v>
      </c>
      <c r="K1155" s="10"/>
      <c r="L1155" s="10"/>
      <c r="M1155" s="10"/>
    </row>
    <row r="1156" spans="1:13" x14ac:dyDescent="0.35">
      <c r="A1156" s="10"/>
      <c r="B1156" s="10"/>
      <c r="C1156" s="10"/>
      <c r="D1156" s="13"/>
      <c r="E1156" s="10"/>
      <c r="F1156" s="10"/>
      <c r="G1156" s="10"/>
      <c r="H1156" s="10"/>
      <c r="I1156" s="10"/>
      <c r="J1156" s="15" t="s">
        <v>631</v>
      </c>
      <c r="K1156" s="9">
        <f>SUM(J1155:J1155)</f>
        <v>1</v>
      </c>
      <c r="L1156" s="14">
        <v>0</v>
      </c>
      <c r="M1156" s="9">
        <f>ROUND(L1156*K1156,2)</f>
        <v>0</v>
      </c>
    </row>
    <row r="1157" spans="1:13" ht="1.1499999999999999" customHeight="1" x14ac:dyDescent="0.35">
      <c r="A1157" s="16"/>
      <c r="B1157" s="16"/>
      <c r="C1157" s="16"/>
      <c r="D1157" s="24"/>
      <c r="E1157" s="16"/>
      <c r="F1157" s="16"/>
      <c r="G1157" s="16"/>
      <c r="H1157" s="16"/>
      <c r="I1157" s="16"/>
      <c r="J1157" s="16"/>
      <c r="K1157" s="16"/>
      <c r="L1157" s="16"/>
      <c r="M1157" s="16"/>
    </row>
    <row r="1158" spans="1:13" x14ac:dyDescent="0.35">
      <c r="A1158" s="11" t="s">
        <v>632</v>
      </c>
      <c r="B1158" s="11" t="s">
        <v>19</v>
      </c>
      <c r="C1158" s="11" t="s">
        <v>249</v>
      </c>
      <c r="D1158" s="23" t="s">
        <v>633</v>
      </c>
      <c r="E1158" s="10"/>
      <c r="F1158" s="10"/>
      <c r="G1158" s="10"/>
      <c r="H1158" s="10"/>
      <c r="I1158" s="10"/>
      <c r="J1158" s="10"/>
      <c r="K1158" s="12">
        <f>K1161</f>
        <v>1</v>
      </c>
      <c r="L1158" s="12">
        <f>L1161</f>
        <v>0</v>
      </c>
      <c r="M1158" s="12">
        <f>M1161</f>
        <v>0</v>
      </c>
    </row>
    <row r="1159" spans="1:13" ht="73.5" x14ac:dyDescent="0.35">
      <c r="A1159" s="10"/>
      <c r="B1159" s="10"/>
      <c r="C1159" s="10"/>
      <c r="D1159" s="13" t="s">
        <v>634</v>
      </c>
      <c r="E1159" s="10"/>
      <c r="F1159" s="10"/>
      <c r="G1159" s="10"/>
      <c r="H1159" s="10"/>
      <c r="I1159" s="10"/>
      <c r="J1159" s="10"/>
      <c r="K1159" s="10"/>
      <c r="L1159" s="10"/>
      <c r="M1159" s="10"/>
    </row>
    <row r="1160" spans="1:13" x14ac:dyDescent="0.35">
      <c r="A1160" s="10"/>
      <c r="B1160" s="10"/>
      <c r="C1160" s="10"/>
      <c r="D1160" s="13"/>
      <c r="E1160" s="11" t="s">
        <v>635</v>
      </c>
      <c r="F1160" s="10">
        <v>1</v>
      </c>
      <c r="G1160" s="14">
        <v>0</v>
      </c>
      <c r="H1160" s="14">
        <v>0</v>
      </c>
      <c r="I1160" s="14">
        <v>0</v>
      </c>
      <c r="J1160" s="12">
        <f>F1160*(G1160+ (G1160= 0))*(H1160+ (H1160= 0))*(I1160+ (I1160= 0))</f>
        <v>1</v>
      </c>
      <c r="K1160" s="10"/>
      <c r="L1160" s="10"/>
      <c r="M1160" s="10"/>
    </row>
    <row r="1161" spans="1:13" x14ac:dyDescent="0.35">
      <c r="A1161" s="10"/>
      <c r="B1161" s="10"/>
      <c r="C1161" s="10"/>
      <c r="D1161" s="13"/>
      <c r="E1161" s="10"/>
      <c r="F1161" s="10"/>
      <c r="G1161" s="10"/>
      <c r="H1161" s="10"/>
      <c r="I1161" s="10"/>
      <c r="J1161" s="15" t="s">
        <v>636</v>
      </c>
      <c r="K1161" s="9">
        <f>SUM(J1160:J1160)</f>
        <v>1</v>
      </c>
      <c r="L1161" s="14">
        <v>0</v>
      </c>
      <c r="M1161" s="9">
        <f>ROUND(L1161*K1161,2)</f>
        <v>0</v>
      </c>
    </row>
    <row r="1162" spans="1:13" ht="1.1499999999999999" customHeight="1" x14ac:dyDescent="0.35">
      <c r="A1162" s="16"/>
      <c r="B1162" s="16"/>
      <c r="C1162" s="16"/>
      <c r="D1162" s="24"/>
      <c r="E1162" s="16"/>
      <c r="F1162" s="16"/>
      <c r="G1162" s="16"/>
      <c r="H1162" s="16"/>
      <c r="I1162" s="16"/>
      <c r="J1162" s="16"/>
      <c r="K1162" s="16"/>
      <c r="L1162" s="16"/>
      <c r="M1162" s="16"/>
    </row>
    <row r="1163" spans="1:13" x14ac:dyDescent="0.35">
      <c r="A1163" s="11" t="s">
        <v>637</v>
      </c>
      <c r="B1163" s="11" t="s">
        <v>19</v>
      </c>
      <c r="C1163" s="11" t="s">
        <v>357</v>
      </c>
      <c r="D1163" s="23" t="s">
        <v>638</v>
      </c>
      <c r="E1163" s="10"/>
      <c r="F1163" s="10"/>
      <c r="G1163" s="10"/>
      <c r="H1163" s="10"/>
      <c r="I1163" s="10"/>
      <c r="J1163" s="10"/>
      <c r="K1163" s="12">
        <f>K1166</f>
        <v>29.65</v>
      </c>
      <c r="L1163" s="12">
        <f>L1166</f>
        <v>0</v>
      </c>
      <c r="M1163" s="12">
        <f>M1166</f>
        <v>0</v>
      </c>
    </row>
    <row r="1164" spans="1:13" ht="31.5" x14ac:dyDescent="0.35">
      <c r="A1164" s="10"/>
      <c r="B1164" s="10"/>
      <c r="C1164" s="10"/>
      <c r="D1164" s="13" t="s">
        <v>639</v>
      </c>
      <c r="E1164" s="10"/>
      <c r="F1164" s="10"/>
      <c r="G1164" s="10"/>
      <c r="H1164" s="10"/>
      <c r="I1164" s="10"/>
      <c r="J1164" s="10"/>
      <c r="K1164" s="10"/>
      <c r="L1164" s="10"/>
      <c r="M1164" s="10"/>
    </row>
    <row r="1165" spans="1:13" x14ac:dyDescent="0.35">
      <c r="A1165" s="10"/>
      <c r="B1165" s="10"/>
      <c r="C1165" s="10"/>
      <c r="D1165" s="13"/>
      <c r="E1165" s="11" t="s">
        <v>640</v>
      </c>
      <c r="F1165" s="10">
        <v>1</v>
      </c>
      <c r="G1165" s="14">
        <v>29.65</v>
      </c>
      <c r="H1165" s="14">
        <v>0</v>
      </c>
      <c r="I1165" s="14">
        <v>1</v>
      </c>
      <c r="J1165" s="12">
        <f>F1165*(G1165+ (G1165= 0))*(H1165+ (H1165= 0))*(I1165+ (I1165= 0))</f>
        <v>29.65</v>
      </c>
      <c r="K1165" s="10"/>
      <c r="L1165" s="10"/>
      <c r="M1165" s="10"/>
    </row>
    <row r="1166" spans="1:13" x14ac:dyDescent="0.35">
      <c r="A1166" s="10"/>
      <c r="B1166" s="10"/>
      <c r="C1166" s="10"/>
      <c r="D1166" s="13"/>
      <c r="E1166" s="10"/>
      <c r="F1166" s="10"/>
      <c r="G1166" s="10"/>
      <c r="H1166" s="10"/>
      <c r="I1166" s="10"/>
      <c r="J1166" s="15" t="s">
        <v>641</v>
      </c>
      <c r="K1166" s="9">
        <f>SUM(J1165:J1165)</f>
        <v>29.65</v>
      </c>
      <c r="L1166" s="14">
        <v>0</v>
      </c>
      <c r="M1166" s="9">
        <f>ROUND(L1166*K1166,2)</f>
        <v>0</v>
      </c>
    </row>
    <row r="1167" spans="1:13" ht="1.1499999999999999" customHeight="1" x14ac:dyDescent="0.35">
      <c r="A1167" s="16"/>
      <c r="B1167" s="16"/>
      <c r="C1167" s="16"/>
      <c r="D1167" s="24"/>
      <c r="E1167" s="16"/>
      <c r="F1167" s="16"/>
      <c r="G1167" s="16"/>
      <c r="H1167" s="16"/>
      <c r="I1167" s="16"/>
      <c r="J1167" s="16"/>
      <c r="K1167" s="16"/>
      <c r="L1167" s="16"/>
      <c r="M1167" s="16"/>
    </row>
    <row r="1168" spans="1:13" x14ac:dyDescent="0.35">
      <c r="A1168" s="11" t="s">
        <v>642</v>
      </c>
      <c r="B1168" s="11" t="s">
        <v>19</v>
      </c>
      <c r="C1168" s="11" t="s">
        <v>249</v>
      </c>
      <c r="D1168" s="23" t="s">
        <v>643</v>
      </c>
      <c r="E1168" s="10"/>
      <c r="F1168" s="10"/>
      <c r="G1168" s="10"/>
      <c r="H1168" s="10"/>
      <c r="I1168" s="10"/>
      <c r="J1168" s="10"/>
      <c r="K1168" s="12">
        <f>K1171</f>
        <v>12</v>
      </c>
      <c r="L1168" s="12">
        <f>L1171</f>
        <v>0</v>
      </c>
      <c r="M1168" s="12">
        <f>M1171</f>
        <v>0</v>
      </c>
    </row>
    <row r="1169" spans="1:13" ht="21" x14ac:dyDescent="0.35">
      <c r="A1169" s="10"/>
      <c r="B1169" s="10"/>
      <c r="C1169" s="10"/>
      <c r="D1169" s="13" t="s">
        <v>644</v>
      </c>
      <c r="E1169" s="10"/>
      <c r="F1169" s="10"/>
      <c r="G1169" s="10"/>
      <c r="H1169" s="10"/>
      <c r="I1169" s="10"/>
      <c r="J1169" s="10"/>
      <c r="K1169" s="10"/>
      <c r="L1169" s="10"/>
      <c r="M1169" s="10"/>
    </row>
    <row r="1170" spans="1:13" x14ac:dyDescent="0.35">
      <c r="A1170" s="10"/>
      <c r="B1170" s="10"/>
      <c r="C1170" s="10"/>
      <c r="D1170" s="13"/>
      <c r="E1170" s="11" t="s">
        <v>645</v>
      </c>
      <c r="F1170" s="10">
        <v>1</v>
      </c>
      <c r="G1170" s="14">
        <v>2</v>
      </c>
      <c r="H1170" s="14">
        <v>0</v>
      </c>
      <c r="I1170" s="14">
        <v>6</v>
      </c>
      <c r="J1170" s="12">
        <f>F1170*(G1170+ (G1170= 0))*(H1170+ (H1170= 0))*(I1170+ (I1170= 0))</f>
        <v>12</v>
      </c>
      <c r="K1170" s="10"/>
      <c r="L1170" s="10"/>
      <c r="M1170" s="10"/>
    </row>
    <row r="1171" spans="1:13" x14ac:dyDescent="0.35">
      <c r="A1171" s="138"/>
      <c r="B1171" s="138"/>
      <c r="C1171" s="138"/>
      <c r="D1171" s="139"/>
      <c r="E1171" s="138"/>
      <c r="F1171" s="138"/>
      <c r="G1171" s="138"/>
      <c r="H1171" s="138"/>
      <c r="I1171" s="138"/>
      <c r="J1171" s="140" t="s">
        <v>641</v>
      </c>
      <c r="K1171" s="141">
        <f>SUM(J1170:J1170)</f>
        <v>12</v>
      </c>
      <c r="L1171" s="142">
        <v>0</v>
      </c>
      <c r="M1171" s="141">
        <f>ROUND(L1171*K1171,2)</f>
        <v>0</v>
      </c>
    </row>
    <row r="1172" spans="1:13" x14ac:dyDescent="0.35">
      <c r="A1172" s="11" t="s">
        <v>1604</v>
      </c>
      <c r="B1172" s="11" t="s">
        <v>19</v>
      </c>
      <c r="C1172" s="11" t="s">
        <v>249</v>
      </c>
      <c r="D1172" s="23" t="s">
        <v>1587</v>
      </c>
      <c r="E1172" s="10"/>
      <c r="F1172" s="10"/>
      <c r="G1172" s="10"/>
      <c r="H1172" s="10"/>
      <c r="I1172" s="10"/>
      <c r="J1172" s="10"/>
      <c r="K1172" s="12">
        <f>K1174</f>
        <v>1</v>
      </c>
      <c r="L1172" s="12">
        <f>L1174</f>
        <v>0</v>
      </c>
      <c r="M1172" s="12">
        <f>M1174</f>
        <v>0</v>
      </c>
    </row>
    <row r="1173" spans="1:13" ht="21" x14ac:dyDescent="0.35">
      <c r="A1173" s="10"/>
      <c r="B1173" s="10"/>
      <c r="C1173" s="10"/>
      <c r="D1173" s="13" t="s">
        <v>1605</v>
      </c>
      <c r="E1173" s="10"/>
      <c r="F1173" s="10"/>
      <c r="G1173" s="10"/>
      <c r="H1173" s="10"/>
      <c r="I1173" s="10"/>
      <c r="J1173" s="10"/>
      <c r="K1173" s="10"/>
      <c r="L1173" s="10"/>
      <c r="M1173" s="10"/>
    </row>
    <row r="1174" spans="1:13" x14ac:dyDescent="0.35">
      <c r="A1174" s="10"/>
      <c r="B1174" s="10"/>
      <c r="C1174" s="10"/>
      <c r="D1174" s="13"/>
      <c r="E1174" s="10"/>
      <c r="F1174" s="10"/>
      <c r="G1174" s="10"/>
      <c r="H1174" s="10"/>
      <c r="I1174" s="10"/>
      <c r="J1174" s="140" t="s">
        <v>1606</v>
      </c>
      <c r="K1174" s="141">
        <v>1</v>
      </c>
      <c r="L1174" s="142">
        <v>0</v>
      </c>
      <c r="M1174" s="141">
        <f>ROUND(L1174*K1174,2)</f>
        <v>0</v>
      </c>
    </row>
    <row r="1175" spans="1:13" ht="1" customHeight="1" x14ac:dyDescent="0.35">
      <c r="A1175" s="16"/>
      <c r="B1175" s="16"/>
      <c r="C1175" s="16"/>
      <c r="D1175" s="24"/>
      <c r="E1175" s="16"/>
      <c r="F1175" s="16"/>
      <c r="G1175" s="16"/>
      <c r="H1175" s="16"/>
      <c r="I1175" s="16"/>
      <c r="J1175" s="16"/>
      <c r="K1175" s="16"/>
      <c r="L1175" s="16"/>
      <c r="M1175" s="16"/>
    </row>
    <row r="1176" spans="1:13" x14ac:dyDescent="0.35">
      <c r="A1176" s="10"/>
      <c r="B1176" s="10"/>
      <c r="C1176" s="10"/>
      <c r="D1176" s="13"/>
      <c r="E1176" s="10"/>
      <c r="F1176" s="10"/>
      <c r="G1176" s="10"/>
      <c r="H1176" s="10"/>
      <c r="I1176" s="10"/>
      <c r="J1176" s="15" t="s">
        <v>646</v>
      </c>
      <c r="K1176" s="17">
        <v>1</v>
      </c>
      <c r="L1176" s="9">
        <f>M1151+M1156+M1161+M1166+M1174</f>
        <v>0</v>
      </c>
      <c r="M1176" s="9">
        <f>ROUND(L1176*K1176,2)</f>
        <v>0</v>
      </c>
    </row>
    <row r="1177" spans="1:13" ht="1.1499999999999999" customHeight="1" x14ac:dyDescent="0.35">
      <c r="A1177" s="16"/>
      <c r="B1177" s="16"/>
      <c r="C1177" s="16"/>
      <c r="D1177" s="24"/>
      <c r="E1177" s="16"/>
      <c r="F1177" s="16"/>
      <c r="G1177" s="16"/>
      <c r="H1177" s="16"/>
      <c r="I1177" s="16"/>
      <c r="J1177" s="16"/>
      <c r="K1177" s="16"/>
      <c r="L1177" s="16"/>
      <c r="M1177" s="16"/>
    </row>
    <row r="1178" spans="1:13" x14ac:dyDescent="0.35">
      <c r="A1178" s="6" t="s">
        <v>647</v>
      </c>
      <c r="B1178" s="6" t="s">
        <v>16</v>
      </c>
      <c r="C1178" s="6" t="s">
        <v>0</v>
      </c>
      <c r="D1178" s="22" t="s">
        <v>648</v>
      </c>
      <c r="E1178" s="7"/>
      <c r="F1178" s="7"/>
      <c r="G1178" s="7"/>
      <c r="H1178" s="7"/>
      <c r="I1178" s="7"/>
      <c r="J1178" s="7"/>
      <c r="K1178" s="8">
        <f>K2454</f>
        <v>1</v>
      </c>
      <c r="L1178" s="9">
        <f>L2454</f>
        <v>0</v>
      </c>
      <c r="M1178" s="9">
        <f>M2454</f>
        <v>0</v>
      </c>
    </row>
    <row r="1179" spans="1:13" x14ac:dyDescent="0.35">
      <c r="A1179" s="10"/>
      <c r="B1179" s="10"/>
      <c r="C1179" s="10"/>
      <c r="D1179" s="13"/>
      <c r="E1179" s="10"/>
      <c r="F1179" s="10"/>
      <c r="G1179" s="10"/>
      <c r="H1179" s="10"/>
      <c r="I1179" s="10"/>
      <c r="J1179" s="10"/>
      <c r="K1179" s="10"/>
      <c r="L1179" s="10"/>
      <c r="M1179" s="10"/>
    </row>
    <row r="1180" spans="1:13" x14ac:dyDescent="0.35">
      <c r="A1180" s="18" t="s">
        <v>649</v>
      </c>
      <c r="B1180" s="18" t="s">
        <v>16</v>
      </c>
      <c r="C1180" s="18" t="s">
        <v>0</v>
      </c>
      <c r="D1180" s="25" t="s">
        <v>650</v>
      </c>
      <c r="E1180" s="19"/>
      <c r="F1180" s="19"/>
      <c r="G1180" s="19"/>
      <c r="H1180" s="19"/>
      <c r="I1180" s="19"/>
      <c r="J1180" s="19"/>
      <c r="K1180" s="9">
        <f>K1724</f>
        <v>1</v>
      </c>
      <c r="L1180" s="9">
        <f>L1724</f>
        <v>0</v>
      </c>
      <c r="M1180" s="9">
        <f>M1724</f>
        <v>0</v>
      </c>
    </row>
    <row r="1181" spans="1:13" x14ac:dyDescent="0.35">
      <c r="A1181" s="10"/>
      <c r="B1181" s="10"/>
      <c r="C1181" s="10"/>
      <c r="D1181" s="13"/>
      <c r="E1181" s="10"/>
      <c r="F1181" s="10"/>
      <c r="G1181" s="10"/>
      <c r="H1181" s="10"/>
      <c r="I1181" s="10"/>
      <c r="J1181" s="10"/>
      <c r="K1181" s="10"/>
      <c r="L1181" s="10"/>
      <c r="M1181" s="10"/>
    </row>
    <row r="1182" spans="1:13" x14ac:dyDescent="0.35">
      <c r="A1182" s="18" t="s">
        <v>651</v>
      </c>
      <c r="B1182" s="18" t="s">
        <v>16</v>
      </c>
      <c r="C1182" s="18" t="s">
        <v>0</v>
      </c>
      <c r="D1182" s="25" t="s">
        <v>652</v>
      </c>
      <c r="E1182" s="19"/>
      <c r="F1182" s="19"/>
      <c r="G1182" s="19"/>
      <c r="H1182" s="19"/>
      <c r="I1182" s="19"/>
      <c r="J1182" s="19"/>
      <c r="K1182" s="9">
        <f>K1431</f>
        <v>1</v>
      </c>
      <c r="L1182" s="9">
        <f>L1431</f>
        <v>0</v>
      </c>
      <c r="M1182" s="9">
        <f>M1431</f>
        <v>0</v>
      </c>
    </row>
    <row r="1183" spans="1:13" x14ac:dyDescent="0.35">
      <c r="A1183" s="10"/>
      <c r="B1183" s="10"/>
      <c r="C1183" s="10"/>
      <c r="D1183" s="13"/>
      <c r="E1183" s="10"/>
      <c r="F1183" s="10"/>
      <c r="G1183" s="10"/>
      <c r="H1183" s="10"/>
      <c r="I1183" s="10"/>
      <c r="J1183" s="10"/>
      <c r="K1183" s="10"/>
      <c r="L1183" s="10"/>
      <c r="M1183" s="10"/>
    </row>
    <row r="1184" spans="1:13" x14ac:dyDescent="0.35">
      <c r="A1184" s="11" t="s">
        <v>653</v>
      </c>
      <c r="B1184" s="11" t="s">
        <v>19</v>
      </c>
      <c r="C1184" s="11" t="s">
        <v>36</v>
      </c>
      <c r="D1184" s="23" t="s">
        <v>654</v>
      </c>
      <c r="E1184" s="10"/>
      <c r="F1184" s="10"/>
      <c r="G1184" s="10"/>
      <c r="H1184" s="10"/>
      <c r="I1184" s="10"/>
      <c r="J1184" s="10"/>
      <c r="K1184" s="12">
        <f>K1188</f>
        <v>6</v>
      </c>
      <c r="L1184" s="12">
        <f>L1188</f>
        <v>0</v>
      </c>
      <c r="M1184" s="12">
        <f>M1188</f>
        <v>0</v>
      </c>
    </row>
    <row r="1185" spans="1:13" ht="31.5" x14ac:dyDescent="0.35">
      <c r="A1185" s="10"/>
      <c r="B1185" s="10"/>
      <c r="C1185" s="10"/>
      <c r="D1185" s="13" t="s">
        <v>655</v>
      </c>
      <c r="E1185" s="10"/>
      <c r="F1185" s="10"/>
      <c r="G1185" s="10"/>
      <c r="H1185" s="10"/>
      <c r="I1185" s="10"/>
      <c r="J1185" s="10"/>
      <c r="K1185" s="10"/>
      <c r="L1185" s="10"/>
      <c r="M1185" s="10"/>
    </row>
    <row r="1186" spans="1:13" x14ac:dyDescent="0.35">
      <c r="A1186" s="10"/>
      <c r="B1186" s="10"/>
      <c r="C1186" s="10"/>
      <c r="D1186" s="13"/>
      <c r="E1186" s="11" t="s">
        <v>0</v>
      </c>
      <c r="F1186" s="10">
        <v>6</v>
      </c>
      <c r="G1186" s="14">
        <v>0</v>
      </c>
      <c r="H1186" s="14">
        <v>0</v>
      </c>
      <c r="I1186" s="14">
        <v>0</v>
      </c>
      <c r="J1186" s="12">
        <f>F1186*(G1186+ (G1186= 0))*(H1186+ (H1186= 0))*(I1186+ (I1186= 0))</f>
        <v>6</v>
      </c>
      <c r="K1186" s="10"/>
      <c r="L1186" s="10"/>
      <c r="M1186" s="10"/>
    </row>
    <row r="1187" spans="1:13" x14ac:dyDescent="0.35">
      <c r="A1187" s="10"/>
      <c r="B1187" s="10"/>
      <c r="C1187" s="10"/>
      <c r="D1187" s="13"/>
      <c r="E1187" s="11" t="s">
        <v>0</v>
      </c>
      <c r="F1187" s="10">
        <v>0</v>
      </c>
      <c r="G1187" s="14">
        <v>0</v>
      </c>
      <c r="H1187" s="14">
        <v>0</v>
      </c>
      <c r="I1187" s="14">
        <v>0</v>
      </c>
      <c r="J1187" s="12">
        <f>F1187*(G1187+ (G1187= 0))*(H1187+ (H1187= 0))*(I1187+ (I1187= 0))</f>
        <v>0</v>
      </c>
      <c r="K1187" s="10"/>
      <c r="L1187" s="10"/>
      <c r="M1187" s="10"/>
    </row>
    <row r="1188" spans="1:13" x14ac:dyDescent="0.35">
      <c r="A1188" s="10"/>
      <c r="B1188" s="10"/>
      <c r="C1188" s="10"/>
      <c r="D1188" s="13"/>
      <c r="E1188" s="10"/>
      <c r="F1188" s="10"/>
      <c r="G1188" s="10"/>
      <c r="H1188" s="10"/>
      <c r="I1188" s="10"/>
      <c r="J1188" s="15" t="s">
        <v>656</v>
      </c>
      <c r="K1188" s="9">
        <f>SUM(J1186:J1187)</f>
        <v>6</v>
      </c>
      <c r="L1188" s="14">
        <v>0</v>
      </c>
      <c r="M1188" s="9">
        <f>ROUND(L1188*K1188,2)</f>
        <v>0</v>
      </c>
    </row>
    <row r="1189" spans="1:13" ht="1.1499999999999999" customHeight="1" x14ac:dyDescent="0.35">
      <c r="A1189" s="16"/>
      <c r="B1189" s="16"/>
      <c r="C1189" s="16"/>
      <c r="D1189" s="24"/>
      <c r="E1189" s="16"/>
      <c r="F1189" s="16"/>
      <c r="G1189" s="16"/>
      <c r="H1189" s="16"/>
      <c r="I1189" s="16"/>
      <c r="J1189" s="16"/>
      <c r="K1189" s="16"/>
      <c r="L1189" s="16"/>
      <c r="M1189" s="16"/>
    </row>
    <row r="1190" spans="1:13" x14ac:dyDescent="0.35">
      <c r="A1190" s="11" t="s">
        <v>657</v>
      </c>
      <c r="B1190" s="11" t="s">
        <v>19</v>
      </c>
      <c r="C1190" s="11" t="s">
        <v>36</v>
      </c>
      <c r="D1190" s="23" t="s">
        <v>658</v>
      </c>
      <c r="E1190" s="10"/>
      <c r="F1190" s="10"/>
      <c r="G1190" s="10"/>
      <c r="H1190" s="10"/>
      <c r="I1190" s="10"/>
      <c r="J1190" s="10"/>
      <c r="K1190" s="12">
        <f>K1194</f>
        <v>1</v>
      </c>
      <c r="L1190" s="12">
        <f>L1194</f>
        <v>0</v>
      </c>
      <c r="M1190" s="12">
        <f>M1194</f>
        <v>0</v>
      </c>
    </row>
    <row r="1191" spans="1:13" x14ac:dyDescent="0.35">
      <c r="A1191" s="10"/>
      <c r="B1191" s="10"/>
      <c r="C1191" s="10"/>
      <c r="D1191" s="13" t="s">
        <v>659</v>
      </c>
      <c r="E1191" s="10"/>
      <c r="F1191" s="10"/>
      <c r="G1191" s="10"/>
      <c r="H1191" s="10"/>
      <c r="I1191" s="10"/>
      <c r="J1191" s="10"/>
      <c r="K1191" s="10"/>
      <c r="L1191" s="10"/>
      <c r="M1191" s="10"/>
    </row>
    <row r="1192" spans="1:13" x14ac:dyDescent="0.35">
      <c r="A1192" s="10"/>
      <c r="B1192" s="10"/>
      <c r="C1192" s="10"/>
      <c r="D1192" s="13"/>
      <c r="E1192" s="11" t="s">
        <v>0</v>
      </c>
      <c r="F1192" s="10">
        <v>1</v>
      </c>
      <c r="G1192" s="14">
        <v>0</v>
      </c>
      <c r="H1192" s="14">
        <v>0</v>
      </c>
      <c r="I1192" s="14">
        <v>0</v>
      </c>
      <c r="J1192" s="12">
        <f>F1192*(G1192+ (G1192= 0))*(H1192+ (H1192= 0))*(I1192+ (I1192= 0))</f>
        <v>1</v>
      </c>
      <c r="K1192" s="10"/>
      <c r="L1192" s="10"/>
      <c r="M1192" s="10"/>
    </row>
    <row r="1193" spans="1:13" x14ac:dyDescent="0.35">
      <c r="A1193" s="10"/>
      <c r="B1193" s="10"/>
      <c r="C1193" s="10"/>
      <c r="D1193" s="13"/>
      <c r="E1193" s="11" t="s">
        <v>0</v>
      </c>
      <c r="F1193" s="10">
        <v>0</v>
      </c>
      <c r="G1193" s="14">
        <v>0</v>
      </c>
      <c r="H1193" s="14">
        <v>0</v>
      </c>
      <c r="I1193" s="14">
        <v>0</v>
      </c>
      <c r="J1193" s="12">
        <f>F1193*(G1193+ (G1193= 0))*(H1193+ (H1193= 0))*(I1193+ (I1193= 0))</f>
        <v>0</v>
      </c>
      <c r="K1193" s="10"/>
      <c r="L1193" s="10"/>
      <c r="M1193" s="10"/>
    </row>
    <row r="1194" spans="1:13" x14ac:dyDescent="0.35">
      <c r="A1194" s="10"/>
      <c r="B1194" s="10"/>
      <c r="C1194" s="10"/>
      <c r="D1194" s="13"/>
      <c r="E1194" s="10"/>
      <c r="F1194" s="10"/>
      <c r="G1194" s="10"/>
      <c r="H1194" s="10"/>
      <c r="I1194" s="10"/>
      <c r="J1194" s="15" t="s">
        <v>660</v>
      </c>
      <c r="K1194" s="9">
        <f>SUM(J1192:J1193)</f>
        <v>1</v>
      </c>
      <c r="L1194" s="14">
        <v>0</v>
      </c>
      <c r="M1194" s="9">
        <f>ROUND(L1194*K1194,2)</f>
        <v>0</v>
      </c>
    </row>
    <row r="1195" spans="1:13" ht="1.1499999999999999" customHeight="1" x14ac:dyDescent="0.35">
      <c r="A1195" s="16"/>
      <c r="B1195" s="16"/>
      <c r="C1195" s="16"/>
      <c r="D1195" s="24"/>
      <c r="E1195" s="16"/>
      <c r="F1195" s="16"/>
      <c r="G1195" s="16"/>
      <c r="H1195" s="16"/>
      <c r="I1195" s="16"/>
      <c r="J1195" s="16"/>
      <c r="K1195" s="16"/>
      <c r="L1195" s="16"/>
      <c r="M1195" s="16"/>
    </row>
    <row r="1196" spans="1:13" x14ac:dyDescent="0.35">
      <c r="A1196" s="11" t="s">
        <v>661</v>
      </c>
      <c r="B1196" s="11" t="s">
        <v>19</v>
      </c>
      <c r="C1196" s="11" t="s">
        <v>36</v>
      </c>
      <c r="D1196" s="23" t="s">
        <v>662</v>
      </c>
      <c r="E1196" s="10"/>
      <c r="F1196" s="10"/>
      <c r="G1196" s="10"/>
      <c r="H1196" s="10"/>
      <c r="I1196" s="10"/>
      <c r="J1196" s="10"/>
      <c r="K1196" s="14">
        <v>1</v>
      </c>
      <c r="L1196" s="14">
        <v>0</v>
      </c>
      <c r="M1196" s="12">
        <f>ROUND(K1196*L1196,2)</f>
        <v>0</v>
      </c>
    </row>
    <row r="1197" spans="1:13" x14ac:dyDescent="0.35">
      <c r="A1197" s="10"/>
      <c r="B1197" s="10"/>
      <c r="C1197" s="10"/>
      <c r="D1197" s="13" t="s">
        <v>659</v>
      </c>
      <c r="E1197" s="10"/>
      <c r="F1197" s="10"/>
      <c r="G1197" s="10"/>
      <c r="H1197" s="10"/>
      <c r="I1197" s="10"/>
      <c r="J1197" s="10"/>
      <c r="K1197" s="10"/>
      <c r="L1197" s="10"/>
      <c r="M1197" s="10"/>
    </row>
    <row r="1198" spans="1:13" x14ac:dyDescent="0.35">
      <c r="A1198" s="11" t="s">
        <v>663</v>
      </c>
      <c r="B1198" s="11" t="s">
        <v>19</v>
      </c>
      <c r="C1198" s="11" t="s">
        <v>36</v>
      </c>
      <c r="D1198" s="23" t="s">
        <v>664</v>
      </c>
      <c r="E1198" s="10"/>
      <c r="F1198" s="10"/>
      <c r="G1198" s="10"/>
      <c r="H1198" s="10"/>
      <c r="I1198" s="10"/>
      <c r="J1198" s="10"/>
      <c r="K1198" s="14">
        <v>1</v>
      </c>
      <c r="L1198" s="14">
        <v>0</v>
      </c>
      <c r="M1198" s="12">
        <f>ROUND(K1198*L1198,2)</f>
        <v>0</v>
      </c>
    </row>
    <row r="1199" spans="1:13" ht="207.75" customHeight="1" x14ac:dyDescent="0.35">
      <c r="A1199" s="10"/>
      <c r="B1199" s="10"/>
      <c r="C1199" s="10"/>
      <c r="D1199" s="13" t="s">
        <v>665</v>
      </c>
      <c r="E1199" s="10"/>
      <c r="F1199" s="10"/>
      <c r="G1199" s="10"/>
      <c r="H1199" s="10"/>
      <c r="I1199" s="10"/>
      <c r="J1199" s="10"/>
      <c r="K1199" s="10"/>
      <c r="L1199" s="10"/>
      <c r="M1199" s="10"/>
    </row>
    <row r="1200" spans="1:13" x14ac:dyDescent="0.35">
      <c r="A1200" s="11" t="s">
        <v>666</v>
      </c>
      <c r="B1200" s="11" t="s">
        <v>19</v>
      </c>
      <c r="C1200" s="11" t="s">
        <v>36</v>
      </c>
      <c r="D1200" s="23" t="s">
        <v>667</v>
      </c>
      <c r="E1200" s="10"/>
      <c r="F1200" s="10"/>
      <c r="G1200" s="10"/>
      <c r="H1200" s="10"/>
      <c r="I1200" s="10"/>
      <c r="J1200" s="10"/>
      <c r="K1200" s="14">
        <v>1</v>
      </c>
      <c r="L1200" s="14">
        <v>0</v>
      </c>
      <c r="M1200" s="12">
        <f>ROUND(K1200*L1200,2)</f>
        <v>0</v>
      </c>
    </row>
    <row r="1201" spans="1:13" ht="201" customHeight="1" x14ac:dyDescent="0.35">
      <c r="A1201" s="10"/>
      <c r="B1201" s="10"/>
      <c r="C1201" s="10"/>
      <c r="D1201" s="13" t="s">
        <v>668</v>
      </c>
      <c r="E1201" s="10"/>
      <c r="F1201" s="10"/>
      <c r="G1201" s="10"/>
      <c r="H1201" s="10"/>
      <c r="I1201" s="10"/>
      <c r="J1201" s="10"/>
      <c r="K1201" s="10"/>
      <c r="L1201" s="10"/>
      <c r="M1201" s="10"/>
    </row>
    <row r="1202" spans="1:13" x14ac:dyDescent="0.35">
      <c r="A1202" s="11" t="s">
        <v>669</v>
      </c>
      <c r="B1202" s="11" t="s">
        <v>19</v>
      </c>
      <c r="C1202" s="11" t="s">
        <v>36</v>
      </c>
      <c r="D1202" s="23" t="s">
        <v>670</v>
      </c>
      <c r="E1202" s="10"/>
      <c r="F1202" s="10"/>
      <c r="G1202" s="10"/>
      <c r="H1202" s="10"/>
      <c r="I1202" s="10"/>
      <c r="J1202" s="10"/>
      <c r="K1202" s="14">
        <v>1</v>
      </c>
      <c r="L1202" s="14">
        <v>0</v>
      </c>
      <c r="M1202" s="12">
        <f>ROUND(K1202*L1202,2)</f>
        <v>0</v>
      </c>
    </row>
    <row r="1203" spans="1:13" ht="178.5" x14ac:dyDescent="0.35">
      <c r="A1203" s="10"/>
      <c r="B1203" s="10"/>
      <c r="C1203" s="10"/>
      <c r="D1203" s="13" t="s">
        <v>671</v>
      </c>
      <c r="E1203" s="10"/>
      <c r="F1203" s="10"/>
      <c r="G1203" s="10"/>
      <c r="H1203" s="10"/>
      <c r="I1203" s="10"/>
      <c r="J1203" s="10"/>
      <c r="K1203" s="10"/>
      <c r="L1203" s="10"/>
      <c r="M1203" s="10"/>
    </row>
    <row r="1204" spans="1:13" x14ac:dyDescent="0.35">
      <c r="A1204" s="11" t="s">
        <v>672</v>
      </c>
      <c r="B1204" s="11" t="s">
        <v>19</v>
      </c>
      <c r="C1204" s="11" t="s">
        <v>36</v>
      </c>
      <c r="D1204" s="23" t="s">
        <v>673</v>
      </c>
      <c r="E1204" s="10"/>
      <c r="F1204" s="10"/>
      <c r="G1204" s="10"/>
      <c r="H1204" s="10"/>
      <c r="I1204" s="10"/>
      <c r="J1204" s="10"/>
      <c r="K1204" s="14">
        <v>1</v>
      </c>
      <c r="L1204" s="14">
        <v>0</v>
      </c>
      <c r="M1204" s="12">
        <f>ROUND(K1204*L1204,2)</f>
        <v>0</v>
      </c>
    </row>
    <row r="1205" spans="1:13" ht="198" customHeight="1" x14ac:dyDescent="0.35">
      <c r="A1205" s="10"/>
      <c r="B1205" s="10"/>
      <c r="C1205" s="10"/>
      <c r="D1205" s="13" t="s">
        <v>674</v>
      </c>
      <c r="E1205" s="10"/>
      <c r="F1205" s="10"/>
      <c r="G1205" s="10"/>
      <c r="H1205" s="10"/>
      <c r="I1205" s="10"/>
      <c r="J1205" s="10"/>
      <c r="K1205" s="10"/>
      <c r="L1205" s="10"/>
      <c r="M1205" s="10"/>
    </row>
    <row r="1206" spans="1:13" x14ac:dyDescent="0.35">
      <c r="A1206" s="11" t="s">
        <v>675</v>
      </c>
      <c r="B1206" s="11" t="s">
        <v>19</v>
      </c>
      <c r="C1206" s="11" t="s">
        <v>36</v>
      </c>
      <c r="D1206" s="23" t="s">
        <v>676</v>
      </c>
      <c r="E1206" s="10"/>
      <c r="F1206" s="10"/>
      <c r="G1206" s="10"/>
      <c r="H1206" s="10"/>
      <c r="I1206" s="10"/>
      <c r="J1206" s="10"/>
      <c r="K1206" s="14">
        <v>1</v>
      </c>
      <c r="L1206" s="14">
        <v>0</v>
      </c>
      <c r="M1206" s="12">
        <f>ROUND(K1206*L1206,2)</f>
        <v>0</v>
      </c>
    </row>
    <row r="1207" spans="1:13" ht="199.5" customHeight="1" x14ac:dyDescent="0.35">
      <c r="A1207" s="10"/>
      <c r="B1207" s="10"/>
      <c r="C1207" s="10"/>
      <c r="D1207" s="13" t="s">
        <v>677</v>
      </c>
      <c r="E1207" s="10"/>
      <c r="F1207" s="10"/>
      <c r="G1207" s="10"/>
      <c r="H1207" s="10"/>
      <c r="I1207" s="10"/>
      <c r="J1207" s="10"/>
      <c r="K1207" s="10"/>
      <c r="L1207" s="10"/>
      <c r="M1207" s="10"/>
    </row>
    <row r="1208" spans="1:13" x14ac:dyDescent="0.35">
      <c r="A1208" s="11" t="s">
        <v>678</v>
      </c>
      <c r="B1208" s="11" t="s">
        <v>19</v>
      </c>
      <c r="C1208" s="11" t="s">
        <v>36</v>
      </c>
      <c r="D1208" s="23" t="s">
        <v>679</v>
      </c>
      <c r="E1208" s="10"/>
      <c r="F1208" s="10"/>
      <c r="G1208" s="10"/>
      <c r="H1208" s="10"/>
      <c r="I1208" s="10"/>
      <c r="J1208" s="10"/>
      <c r="K1208" s="14">
        <v>1</v>
      </c>
      <c r="L1208" s="14">
        <v>0</v>
      </c>
      <c r="M1208" s="12">
        <f>ROUND(K1208*L1208,2)</f>
        <v>0</v>
      </c>
    </row>
    <row r="1209" spans="1:13" ht="178.5" x14ac:dyDescent="0.35">
      <c r="A1209" s="10"/>
      <c r="B1209" s="10"/>
      <c r="C1209" s="10"/>
      <c r="D1209" s="13" t="s">
        <v>680</v>
      </c>
      <c r="E1209" s="10"/>
      <c r="F1209" s="10"/>
      <c r="G1209" s="10"/>
      <c r="H1209" s="10"/>
      <c r="I1209" s="10"/>
      <c r="J1209" s="10"/>
      <c r="K1209" s="10"/>
      <c r="L1209" s="10"/>
      <c r="M1209" s="10"/>
    </row>
    <row r="1210" spans="1:13" x14ac:dyDescent="0.35">
      <c r="A1210" s="11" t="s">
        <v>681</v>
      </c>
      <c r="B1210" s="11" t="s">
        <v>19</v>
      </c>
      <c r="C1210" s="11" t="s">
        <v>36</v>
      </c>
      <c r="D1210" s="23" t="s">
        <v>682</v>
      </c>
      <c r="E1210" s="10"/>
      <c r="F1210" s="10"/>
      <c r="G1210" s="10"/>
      <c r="H1210" s="10"/>
      <c r="I1210" s="10"/>
      <c r="J1210" s="10"/>
      <c r="K1210" s="14">
        <v>1</v>
      </c>
      <c r="L1210" s="14">
        <v>0</v>
      </c>
      <c r="M1210" s="12">
        <f>ROUND(K1210*L1210,2)</f>
        <v>0</v>
      </c>
    </row>
    <row r="1211" spans="1:13" ht="178.5" x14ac:dyDescent="0.35">
      <c r="A1211" s="10"/>
      <c r="B1211" s="10"/>
      <c r="C1211" s="10"/>
      <c r="D1211" s="13" t="s">
        <v>683</v>
      </c>
      <c r="E1211" s="10"/>
      <c r="F1211" s="10"/>
      <c r="G1211" s="10"/>
      <c r="H1211" s="10"/>
      <c r="I1211" s="10"/>
      <c r="J1211" s="10"/>
      <c r="K1211" s="10"/>
      <c r="L1211" s="10"/>
      <c r="M1211" s="10"/>
    </row>
    <row r="1212" spans="1:13" x14ac:dyDescent="0.35">
      <c r="A1212" s="11" t="s">
        <v>684</v>
      </c>
      <c r="B1212" s="11" t="s">
        <v>19</v>
      </c>
      <c r="C1212" s="11" t="s">
        <v>36</v>
      </c>
      <c r="D1212" s="23" t="s">
        <v>685</v>
      </c>
      <c r="E1212" s="10"/>
      <c r="F1212" s="10"/>
      <c r="G1212" s="10"/>
      <c r="H1212" s="10"/>
      <c r="I1212" s="10"/>
      <c r="J1212" s="10"/>
      <c r="K1212" s="14">
        <v>1</v>
      </c>
      <c r="L1212" s="14">
        <v>0</v>
      </c>
      <c r="M1212" s="12">
        <f>ROUND(K1212*L1212,2)</f>
        <v>0</v>
      </c>
    </row>
    <row r="1213" spans="1:13" ht="178.5" x14ac:dyDescent="0.35">
      <c r="A1213" s="10"/>
      <c r="B1213" s="10"/>
      <c r="C1213" s="10"/>
      <c r="D1213" s="13" t="s">
        <v>686</v>
      </c>
      <c r="E1213" s="10"/>
      <c r="F1213" s="10"/>
      <c r="G1213" s="10"/>
      <c r="H1213" s="10"/>
      <c r="I1213" s="10"/>
      <c r="J1213" s="10"/>
      <c r="K1213" s="10"/>
      <c r="L1213" s="10"/>
      <c r="M1213" s="10"/>
    </row>
    <row r="1214" spans="1:13" x14ac:dyDescent="0.35">
      <c r="A1214" s="11" t="s">
        <v>687</v>
      </c>
      <c r="B1214" s="11" t="s">
        <v>19</v>
      </c>
      <c r="C1214" s="11" t="s">
        <v>36</v>
      </c>
      <c r="D1214" s="23" t="s">
        <v>688</v>
      </c>
      <c r="E1214" s="10"/>
      <c r="F1214" s="10"/>
      <c r="G1214" s="10"/>
      <c r="H1214" s="10"/>
      <c r="I1214" s="10"/>
      <c r="J1214" s="10"/>
      <c r="K1214" s="14">
        <v>1</v>
      </c>
      <c r="L1214" s="14">
        <v>0</v>
      </c>
      <c r="M1214" s="12">
        <f>ROUND(K1214*L1214,2)</f>
        <v>0</v>
      </c>
    </row>
    <row r="1215" spans="1:13" ht="178.5" x14ac:dyDescent="0.35">
      <c r="A1215" s="10"/>
      <c r="B1215" s="10"/>
      <c r="C1215" s="10"/>
      <c r="D1215" s="13" t="s">
        <v>689</v>
      </c>
      <c r="E1215" s="10"/>
      <c r="F1215" s="10"/>
      <c r="G1215" s="10"/>
      <c r="H1215" s="10"/>
      <c r="I1215" s="10"/>
      <c r="J1215" s="10"/>
      <c r="K1215" s="10"/>
      <c r="L1215" s="10"/>
      <c r="M1215" s="10"/>
    </row>
    <row r="1216" spans="1:13" x14ac:dyDescent="0.35">
      <c r="A1216" s="11" t="s">
        <v>690</v>
      </c>
      <c r="B1216" s="11" t="s">
        <v>19</v>
      </c>
      <c r="C1216" s="11" t="s">
        <v>36</v>
      </c>
      <c r="D1216" s="23" t="s">
        <v>691</v>
      </c>
      <c r="E1216" s="10"/>
      <c r="F1216" s="10"/>
      <c r="G1216" s="10"/>
      <c r="H1216" s="10"/>
      <c r="I1216" s="10"/>
      <c r="J1216" s="10"/>
      <c r="K1216" s="14">
        <v>1</v>
      </c>
      <c r="L1216" s="14">
        <v>0</v>
      </c>
      <c r="M1216" s="12">
        <f>ROUND(K1216*L1216,2)</f>
        <v>0</v>
      </c>
    </row>
    <row r="1217" spans="1:13" ht="178.5" x14ac:dyDescent="0.35">
      <c r="A1217" s="10"/>
      <c r="B1217" s="10"/>
      <c r="C1217" s="10"/>
      <c r="D1217" s="13" t="s">
        <v>692</v>
      </c>
      <c r="E1217" s="10"/>
      <c r="F1217" s="10"/>
      <c r="G1217" s="10"/>
      <c r="H1217" s="10"/>
      <c r="I1217" s="10"/>
      <c r="J1217" s="10"/>
      <c r="K1217" s="10"/>
      <c r="L1217" s="10"/>
      <c r="M1217" s="10"/>
    </row>
    <row r="1218" spans="1:13" x14ac:dyDescent="0.35">
      <c r="A1218" s="11" t="s">
        <v>693</v>
      </c>
      <c r="B1218" s="11" t="s">
        <v>19</v>
      </c>
      <c r="C1218" s="11" t="s">
        <v>36</v>
      </c>
      <c r="D1218" s="23" t="s">
        <v>694</v>
      </c>
      <c r="E1218" s="10"/>
      <c r="F1218" s="10"/>
      <c r="G1218" s="10"/>
      <c r="H1218" s="10"/>
      <c r="I1218" s="10"/>
      <c r="J1218" s="10"/>
      <c r="K1218" s="14">
        <v>1</v>
      </c>
      <c r="L1218" s="14">
        <v>0</v>
      </c>
      <c r="M1218" s="12">
        <f>ROUND(K1218*L1218,2)</f>
        <v>0</v>
      </c>
    </row>
    <row r="1219" spans="1:13" ht="178.5" x14ac:dyDescent="0.35">
      <c r="A1219" s="10"/>
      <c r="B1219" s="10"/>
      <c r="C1219" s="10"/>
      <c r="D1219" s="13" t="s">
        <v>695</v>
      </c>
      <c r="E1219" s="10"/>
      <c r="F1219" s="10"/>
      <c r="G1219" s="10"/>
      <c r="H1219" s="10"/>
      <c r="I1219" s="10"/>
      <c r="J1219" s="10"/>
      <c r="K1219" s="10"/>
      <c r="L1219" s="10"/>
      <c r="M1219" s="10"/>
    </row>
    <row r="1220" spans="1:13" x14ac:dyDescent="0.35">
      <c r="A1220" s="11" t="s">
        <v>696</v>
      </c>
      <c r="B1220" s="11" t="s">
        <v>19</v>
      </c>
      <c r="C1220" s="11" t="s">
        <v>36</v>
      </c>
      <c r="D1220" s="23" t="s">
        <v>697</v>
      </c>
      <c r="E1220" s="10"/>
      <c r="F1220" s="10"/>
      <c r="G1220" s="10"/>
      <c r="H1220" s="10"/>
      <c r="I1220" s="10"/>
      <c r="J1220" s="10"/>
      <c r="K1220" s="14">
        <v>1</v>
      </c>
      <c r="L1220" s="14">
        <v>0</v>
      </c>
      <c r="M1220" s="12">
        <f>ROUND(K1220*L1220,2)</f>
        <v>0</v>
      </c>
    </row>
    <row r="1221" spans="1:13" ht="178.5" x14ac:dyDescent="0.35">
      <c r="A1221" s="10"/>
      <c r="B1221" s="10"/>
      <c r="C1221" s="10"/>
      <c r="D1221" s="13" t="s">
        <v>698</v>
      </c>
      <c r="E1221" s="10"/>
      <c r="F1221" s="10"/>
      <c r="G1221" s="10"/>
      <c r="H1221" s="10"/>
      <c r="I1221" s="10"/>
      <c r="J1221" s="10"/>
      <c r="K1221" s="10"/>
      <c r="L1221" s="10"/>
      <c r="M1221" s="10"/>
    </row>
    <row r="1222" spans="1:13" x14ac:dyDescent="0.35">
      <c r="A1222" s="11" t="s">
        <v>699</v>
      </c>
      <c r="B1222" s="11" t="s">
        <v>19</v>
      </c>
      <c r="C1222" s="11" t="s">
        <v>36</v>
      </c>
      <c r="D1222" s="23" t="s">
        <v>700</v>
      </c>
      <c r="E1222" s="10"/>
      <c r="F1222" s="10"/>
      <c r="G1222" s="10"/>
      <c r="H1222" s="10"/>
      <c r="I1222" s="10"/>
      <c r="J1222" s="10"/>
      <c r="K1222" s="14">
        <v>1</v>
      </c>
      <c r="L1222" s="14">
        <v>0</v>
      </c>
      <c r="M1222" s="12">
        <f>ROUND(K1222*L1222,2)</f>
        <v>0</v>
      </c>
    </row>
    <row r="1223" spans="1:13" ht="178.5" x14ac:dyDescent="0.35">
      <c r="A1223" s="10"/>
      <c r="B1223" s="10"/>
      <c r="C1223" s="10"/>
      <c r="D1223" s="13" t="s">
        <v>701</v>
      </c>
      <c r="E1223" s="10"/>
      <c r="F1223" s="10"/>
      <c r="G1223" s="10"/>
      <c r="H1223" s="10"/>
      <c r="I1223" s="10"/>
      <c r="J1223" s="10"/>
      <c r="K1223" s="10"/>
      <c r="L1223" s="10"/>
      <c r="M1223" s="10"/>
    </row>
    <row r="1224" spans="1:13" x14ac:dyDescent="0.35">
      <c r="A1224" s="11" t="s">
        <v>702</v>
      </c>
      <c r="B1224" s="11" t="s">
        <v>19</v>
      </c>
      <c r="C1224" s="11" t="s">
        <v>36</v>
      </c>
      <c r="D1224" s="23" t="s">
        <v>703</v>
      </c>
      <c r="E1224" s="10"/>
      <c r="F1224" s="10"/>
      <c r="G1224" s="10"/>
      <c r="H1224" s="10"/>
      <c r="I1224" s="10"/>
      <c r="J1224" s="10"/>
      <c r="K1224" s="14">
        <v>1</v>
      </c>
      <c r="L1224" s="14">
        <v>0</v>
      </c>
      <c r="M1224" s="12">
        <f>ROUND(K1224*L1224,2)</f>
        <v>0</v>
      </c>
    </row>
    <row r="1225" spans="1:13" ht="178.5" x14ac:dyDescent="0.35">
      <c r="A1225" s="10"/>
      <c r="B1225" s="10"/>
      <c r="C1225" s="10"/>
      <c r="D1225" s="13" t="s">
        <v>704</v>
      </c>
      <c r="E1225" s="10"/>
      <c r="F1225" s="10"/>
      <c r="G1225" s="10"/>
      <c r="H1225" s="10"/>
      <c r="I1225" s="10"/>
      <c r="J1225" s="10"/>
      <c r="K1225" s="10"/>
      <c r="L1225" s="10"/>
      <c r="M1225" s="10"/>
    </row>
    <row r="1226" spans="1:13" x14ac:dyDescent="0.35">
      <c r="A1226" s="11" t="s">
        <v>705</v>
      </c>
      <c r="B1226" s="11" t="s">
        <v>19</v>
      </c>
      <c r="C1226" s="11" t="s">
        <v>36</v>
      </c>
      <c r="D1226" s="23" t="s">
        <v>706</v>
      </c>
      <c r="E1226" s="10"/>
      <c r="F1226" s="10"/>
      <c r="G1226" s="10"/>
      <c r="H1226" s="10"/>
      <c r="I1226" s="10"/>
      <c r="J1226" s="10"/>
      <c r="K1226" s="14">
        <v>1</v>
      </c>
      <c r="L1226" s="14">
        <v>0</v>
      </c>
      <c r="M1226" s="12">
        <f>ROUND(K1226*L1226,2)</f>
        <v>0</v>
      </c>
    </row>
    <row r="1227" spans="1:13" ht="178.5" x14ac:dyDescent="0.35">
      <c r="A1227" s="10"/>
      <c r="B1227" s="10"/>
      <c r="C1227" s="10"/>
      <c r="D1227" s="13" t="s">
        <v>707</v>
      </c>
      <c r="E1227" s="10"/>
      <c r="F1227" s="10"/>
      <c r="G1227" s="10"/>
      <c r="H1227" s="10"/>
      <c r="I1227" s="10"/>
      <c r="J1227" s="10"/>
      <c r="K1227" s="10"/>
      <c r="L1227" s="10"/>
      <c r="M1227" s="10"/>
    </row>
    <row r="1228" spans="1:13" x14ac:dyDescent="0.35">
      <c r="A1228" s="11" t="s">
        <v>708</v>
      </c>
      <c r="B1228" s="11" t="s">
        <v>19</v>
      </c>
      <c r="C1228" s="11" t="s">
        <v>36</v>
      </c>
      <c r="D1228" s="23" t="s">
        <v>709</v>
      </c>
      <c r="E1228" s="10"/>
      <c r="F1228" s="10"/>
      <c r="G1228" s="10"/>
      <c r="H1228" s="10"/>
      <c r="I1228" s="10"/>
      <c r="J1228" s="10"/>
      <c r="K1228" s="14">
        <v>1</v>
      </c>
      <c r="L1228" s="14">
        <v>0</v>
      </c>
      <c r="M1228" s="12">
        <f>ROUND(K1228*L1228,2)</f>
        <v>0</v>
      </c>
    </row>
    <row r="1229" spans="1:13" ht="178.5" x14ac:dyDescent="0.35">
      <c r="A1229" s="10"/>
      <c r="B1229" s="10"/>
      <c r="C1229" s="10"/>
      <c r="D1229" s="13" t="s">
        <v>710</v>
      </c>
      <c r="E1229" s="10"/>
      <c r="F1229" s="10"/>
      <c r="G1229" s="10"/>
      <c r="H1229" s="10"/>
      <c r="I1229" s="10"/>
      <c r="J1229" s="10"/>
      <c r="K1229" s="10"/>
      <c r="L1229" s="10"/>
      <c r="M1229" s="10"/>
    </row>
    <row r="1230" spans="1:13" x14ac:dyDescent="0.35">
      <c r="A1230" s="11" t="s">
        <v>711</v>
      </c>
      <c r="B1230" s="11" t="s">
        <v>19</v>
      </c>
      <c r="C1230" s="11" t="s">
        <v>36</v>
      </c>
      <c r="D1230" s="23" t="s">
        <v>712</v>
      </c>
      <c r="E1230" s="10"/>
      <c r="F1230" s="10"/>
      <c r="G1230" s="10"/>
      <c r="H1230" s="10"/>
      <c r="I1230" s="10"/>
      <c r="J1230" s="10"/>
      <c r="K1230" s="14">
        <v>1</v>
      </c>
      <c r="L1230" s="14">
        <v>0</v>
      </c>
      <c r="M1230" s="12">
        <f>ROUND(K1230*L1230,2)</f>
        <v>0</v>
      </c>
    </row>
    <row r="1231" spans="1:13" ht="178.5" x14ac:dyDescent="0.35">
      <c r="A1231" s="10"/>
      <c r="B1231" s="10"/>
      <c r="C1231" s="10"/>
      <c r="D1231" s="13" t="s">
        <v>713</v>
      </c>
      <c r="E1231" s="10"/>
      <c r="F1231" s="10"/>
      <c r="G1231" s="10"/>
      <c r="H1231" s="10"/>
      <c r="I1231" s="10"/>
      <c r="J1231" s="10"/>
      <c r="K1231" s="10"/>
      <c r="L1231" s="10"/>
      <c r="M1231" s="10"/>
    </row>
    <row r="1232" spans="1:13" x14ac:dyDescent="0.35">
      <c r="A1232" s="11" t="s">
        <v>714</v>
      </c>
      <c r="B1232" s="11" t="s">
        <v>715</v>
      </c>
      <c r="C1232" s="11" t="s">
        <v>36</v>
      </c>
      <c r="D1232" s="23" t="s">
        <v>716</v>
      </c>
      <c r="E1232" s="10"/>
      <c r="F1232" s="10"/>
      <c r="G1232" s="10"/>
      <c r="H1232" s="10"/>
      <c r="I1232" s="10"/>
      <c r="J1232" s="10"/>
      <c r="K1232" s="12">
        <f>K1236</f>
        <v>1</v>
      </c>
      <c r="L1232" s="12">
        <f>L1236</f>
        <v>0</v>
      </c>
      <c r="M1232" s="12">
        <f>M1236</f>
        <v>0</v>
      </c>
    </row>
    <row r="1233" spans="1:13" ht="73.5" x14ac:dyDescent="0.35">
      <c r="A1233" s="10"/>
      <c r="B1233" s="10"/>
      <c r="C1233" s="10"/>
      <c r="D1233" s="13" t="s">
        <v>717</v>
      </c>
      <c r="E1233" s="10"/>
      <c r="F1233" s="10"/>
      <c r="G1233" s="10"/>
      <c r="H1233" s="10"/>
      <c r="I1233" s="10"/>
      <c r="J1233" s="10"/>
      <c r="K1233" s="10"/>
      <c r="L1233" s="10"/>
      <c r="M1233" s="10"/>
    </row>
    <row r="1234" spans="1:13" x14ac:dyDescent="0.35">
      <c r="A1234" s="10"/>
      <c r="B1234" s="10"/>
      <c r="C1234" s="10"/>
      <c r="D1234" s="13"/>
      <c r="E1234" s="11" t="s">
        <v>0</v>
      </c>
      <c r="F1234" s="10">
        <v>1</v>
      </c>
      <c r="G1234" s="14">
        <v>0</v>
      </c>
      <c r="H1234" s="14">
        <v>0</v>
      </c>
      <c r="I1234" s="14">
        <v>0</v>
      </c>
      <c r="J1234" s="12">
        <f>F1234*(G1234+ (G1234= 0))*(H1234+ (H1234= 0))*(I1234+ (I1234= 0))</f>
        <v>1</v>
      </c>
      <c r="K1234" s="10"/>
      <c r="L1234" s="10"/>
      <c r="M1234" s="10"/>
    </row>
    <row r="1235" spans="1:13" x14ac:dyDescent="0.35">
      <c r="A1235" s="10"/>
      <c r="B1235" s="10"/>
      <c r="C1235" s="10"/>
      <c r="D1235" s="13"/>
      <c r="E1235" s="11" t="s">
        <v>0</v>
      </c>
      <c r="F1235" s="10">
        <v>0</v>
      </c>
      <c r="G1235" s="14">
        <v>0</v>
      </c>
      <c r="H1235" s="14">
        <v>0</v>
      </c>
      <c r="I1235" s="14">
        <v>0</v>
      </c>
      <c r="J1235" s="12">
        <f>F1235*(G1235+ (G1235= 0))*(H1235+ (H1235= 0))*(I1235+ (I1235= 0))</f>
        <v>0</v>
      </c>
      <c r="K1235" s="10"/>
      <c r="L1235" s="10"/>
      <c r="M1235" s="10"/>
    </row>
    <row r="1236" spans="1:13" x14ac:dyDescent="0.35">
      <c r="A1236" s="10"/>
      <c r="B1236" s="10"/>
      <c r="C1236" s="10"/>
      <c r="D1236" s="13"/>
      <c r="E1236" s="10"/>
      <c r="F1236" s="10"/>
      <c r="G1236" s="10"/>
      <c r="H1236" s="10"/>
      <c r="I1236" s="10"/>
      <c r="J1236" s="15" t="s">
        <v>714</v>
      </c>
      <c r="K1236" s="9">
        <f>SUM(J1234:J1235)</f>
        <v>1</v>
      </c>
      <c r="L1236" s="14">
        <v>0</v>
      </c>
      <c r="M1236" s="9">
        <f>ROUND(L1236*K1236,2)</f>
        <v>0</v>
      </c>
    </row>
    <row r="1237" spans="1:13" ht="1.1499999999999999" customHeight="1" x14ac:dyDescent="0.35">
      <c r="A1237" s="16"/>
      <c r="B1237" s="16"/>
      <c r="C1237" s="16"/>
      <c r="D1237" s="24"/>
      <c r="E1237" s="16"/>
      <c r="F1237" s="16"/>
      <c r="G1237" s="16"/>
      <c r="H1237" s="16"/>
      <c r="I1237" s="16"/>
      <c r="J1237" s="16"/>
      <c r="K1237" s="16"/>
      <c r="L1237" s="16"/>
      <c r="M1237" s="16"/>
    </row>
    <row r="1238" spans="1:13" x14ac:dyDescent="0.35">
      <c r="A1238" s="11" t="s">
        <v>718</v>
      </c>
      <c r="B1238" s="11" t="s">
        <v>19</v>
      </c>
      <c r="C1238" s="11" t="s">
        <v>131</v>
      </c>
      <c r="D1238" s="23" t="s">
        <v>719</v>
      </c>
      <c r="E1238" s="10"/>
      <c r="F1238" s="10"/>
      <c r="G1238" s="10"/>
      <c r="H1238" s="10"/>
      <c r="I1238" s="10"/>
      <c r="J1238" s="10"/>
      <c r="K1238" s="12">
        <f>K1243</f>
        <v>39</v>
      </c>
      <c r="L1238" s="12">
        <f>L1243</f>
        <v>0</v>
      </c>
      <c r="M1238" s="12">
        <f>M1243</f>
        <v>0</v>
      </c>
    </row>
    <row r="1239" spans="1:13" ht="42" x14ac:dyDescent="0.35">
      <c r="A1239" s="10"/>
      <c r="B1239" s="10"/>
      <c r="C1239" s="10"/>
      <c r="D1239" s="13" t="s">
        <v>720</v>
      </c>
      <c r="E1239" s="10"/>
      <c r="F1239" s="10"/>
      <c r="G1239" s="10"/>
      <c r="H1239" s="10"/>
      <c r="I1239" s="10"/>
      <c r="J1239" s="10"/>
      <c r="K1239" s="10"/>
      <c r="L1239" s="10"/>
      <c r="M1239" s="10"/>
    </row>
    <row r="1240" spans="1:13" x14ac:dyDescent="0.35">
      <c r="A1240" s="10"/>
      <c r="B1240" s="10"/>
      <c r="C1240" s="10"/>
      <c r="D1240" s="13"/>
      <c r="E1240" s="11" t="s">
        <v>0</v>
      </c>
      <c r="F1240" s="10">
        <v>24</v>
      </c>
      <c r="G1240" s="14">
        <v>0</v>
      </c>
      <c r="H1240" s="14">
        <v>0</v>
      </c>
      <c r="I1240" s="14">
        <v>0</v>
      </c>
      <c r="J1240" s="12">
        <f>F1240*(G1240+ (G1240= 0))*(H1240+ (H1240= 0))*(I1240+ (I1240= 0))</f>
        <v>24</v>
      </c>
      <c r="K1240" s="10"/>
      <c r="L1240" s="10"/>
      <c r="M1240" s="10"/>
    </row>
    <row r="1241" spans="1:13" x14ac:dyDescent="0.35">
      <c r="A1241" s="10"/>
      <c r="B1241" s="10"/>
      <c r="C1241" s="10"/>
      <c r="D1241" s="13"/>
      <c r="E1241" s="11" t="s">
        <v>0</v>
      </c>
      <c r="F1241" s="10">
        <v>15</v>
      </c>
      <c r="G1241" s="14">
        <v>0</v>
      </c>
      <c r="H1241" s="14">
        <v>0</v>
      </c>
      <c r="I1241" s="14">
        <v>0</v>
      </c>
      <c r="J1241" s="12">
        <f>F1241*(G1241+ (G1241= 0))*(H1241+ (H1241= 0))*(I1241+ (I1241= 0))</f>
        <v>15</v>
      </c>
      <c r="K1241" s="10"/>
      <c r="L1241" s="10"/>
      <c r="M1241" s="10"/>
    </row>
    <row r="1242" spans="1:13" x14ac:dyDescent="0.35">
      <c r="A1242" s="10"/>
      <c r="B1242" s="10"/>
      <c r="C1242" s="10"/>
      <c r="D1242" s="13"/>
      <c r="E1242" s="11" t="s">
        <v>0</v>
      </c>
      <c r="F1242" s="10">
        <v>0</v>
      </c>
      <c r="G1242" s="14">
        <v>0</v>
      </c>
      <c r="H1242" s="14">
        <v>0</v>
      </c>
      <c r="I1242" s="14">
        <v>0</v>
      </c>
      <c r="J1242" s="12">
        <f>F1242*(G1242+ (G1242= 0))*(H1242+ (H1242= 0))*(I1242+ (I1242= 0))</f>
        <v>0</v>
      </c>
      <c r="K1242" s="10"/>
      <c r="L1242" s="10"/>
      <c r="M1242" s="10"/>
    </row>
    <row r="1243" spans="1:13" x14ac:dyDescent="0.35">
      <c r="A1243" s="10"/>
      <c r="B1243" s="10"/>
      <c r="C1243" s="10"/>
      <c r="D1243" s="13"/>
      <c r="E1243" s="10"/>
      <c r="F1243" s="10"/>
      <c r="G1243" s="10"/>
      <c r="H1243" s="10"/>
      <c r="I1243" s="10"/>
      <c r="J1243" s="15" t="s">
        <v>721</v>
      </c>
      <c r="K1243" s="9">
        <f>SUM(J1240:J1242)</f>
        <v>39</v>
      </c>
      <c r="L1243" s="14">
        <v>0</v>
      </c>
      <c r="M1243" s="9">
        <f>ROUND(L1243*K1243,2)</f>
        <v>0</v>
      </c>
    </row>
    <row r="1244" spans="1:13" ht="1.1499999999999999" customHeight="1" x14ac:dyDescent="0.35">
      <c r="A1244" s="16"/>
      <c r="B1244" s="16"/>
      <c r="C1244" s="16"/>
      <c r="D1244" s="24"/>
      <c r="E1244" s="16"/>
      <c r="F1244" s="16"/>
      <c r="G1244" s="16"/>
      <c r="H1244" s="16"/>
      <c r="I1244" s="16"/>
      <c r="J1244" s="16"/>
      <c r="K1244" s="16"/>
      <c r="L1244" s="16"/>
      <c r="M1244" s="16"/>
    </row>
    <row r="1245" spans="1:13" x14ac:dyDescent="0.35">
      <c r="A1245" s="11" t="s">
        <v>722</v>
      </c>
      <c r="B1245" s="11" t="s">
        <v>19</v>
      </c>
      <c r="C1245" s="11" t="s">
        <v>131</v>
      </c>
      <c r="D1245" s="23" t="s">
        <v>723</v>
      </c>
      <c r="E1245" s="10"/>
      <c r="F1245" s="10"/>
      <c r="G1245" s="10"/>
      <c r="H1245" s="10"/>
      <c r="I1245" s="10"/>
      <c r="J1245" s="10"/>
      <c r="K1245" s="12">
        <f>K1259</f>
        <v>750</v>
      </c>
      <c r="L1245" s="12">
        <f>L1259</f>
        <v>0</v>
      </c>
      <c r="M1245" s="12">
        <f>M1259</f>
        <v>0</v>
      </c>
    </row>
    <row r="1246" spans="1:13" ht="42" x14ac:dyDescent="0.35">
      <c r="A1246" s="10"/>
      <c r="B1246" s="10"/>
      <c r="C1246" s="10"/>
      <c r="D1246" s="13" t="s">
        <v>724</v>
      </c>
      <c r="E1246" s="10"/>
      <c r="F1246" s="10"/>
      <c r="G1246" s="10"/>
      <c r="H1246" s="10"/>
      <c r="I1246" s="10"/>
      <c r="J1246" s="10"/>
      <c r="K1246" s="10"/>
      <c r="L1246" s="10"/>
      <c r="M1246" s="10"/>
    </row>
    <row r="1247" spans="1:13" x14ac:dyDescent="0.35">
      <c r="A1247" s="10"/>
      <c r="B1247" s="10"/>
      <c r="C1247" s="10"/>
      <c r="D1247" s="13"/>
      <c r="E1247" s="11" t="s">
        <v>725</v>
      </c>
      <c r="F1247" s="10">
        <v>23</v>
      </c>
      <c r="G1247" s="14">
        <v>0</v>
      </c>
      <c r="H1247" s="14">
        <v>0</v>
      </c>
      <c r="I1247" s="14">
        <v>0</v>
      </c>
      <c r="J1247" s="12">
        <f t="shared" ref="J1247:J1258" si="46">F1247*(G1247+ (G1247= 0))*(H1247+ (H1247= 0))*(I1247+ (I1247= 0))</f>
        <v>23</v>
      </c>
      <c r="K1247" s="10"/>
      <c r="L1247" s="10"/>
      <c r="M1247" s="10"/>
    </row>
    <row r="1248" spans="1:13" x14ac:dyDescent="0.35">
      <c r="A1248" s="10"/>
      <c r="B1248" s="10"/>
      <c r="C1248" s="10"/>
      <c r="D1248" s="13"/>
      <c r="E1248" s="11" t="s">
        <v>726</v>
      </c>
      <c r="F1248" s="10">
        <v>15</v>
      </c>
      <c r="G1248" s="14">
        <v>0</v>
      </c>
      <c r="H1248" s="14">
        <v>0</v>
      </c>
      <c r="I1248" s="14">
        <v>0</v>
      </c>
      <c r="J1248" s="12">
        <f t="shared" si="46"/>
        <v>15</v>
      </c>
      <c r="K1248" s="10"/>
      <c r="L1248" s="10"/>
      <c r="M1248" s="10"/>
    </row>
    <row r="1249" spans="1:13" x14ac:dyDescent="0.35">
      <c r="A1249" s="10"/>
      <c r="B1249" s="10"/>
      <c r="C1249" s="10"/>
      <c r="D1249" s="13"/>
      <c r="E1249" s="11" t="s">
        <v>0</v>
      </c>
      <c r="F1249" s="10">
        <v>15</v>
      </c>
      <c r="G1249" s="14">
        <v>0</v>
      </c>
      <c r="H1249" s="14">
        <v>0</v>
      </c>
      <c r="I1249" s="14">
        <v>0</v>
      </c>
      <c r="J1249" s="12">
        <f t="shared" si="46"/>
        <v>15</v>
      </c>
      <c r="K1249" s="10"/>
      <c r="L1249" s="10"/>
      <c r="M1249" s="10"/>
    </row>
    <row r="1250" spans="1:13" x14ac:dyDescent="0.35">
      <c r="A1250" s="10"/>
      <c r="B1250" s="10"/>
      <c r="C1250" s="10"/>
      <c r="D1250" s="13"/>
      <c r="E1250" s="11" t="s">
        <v>727</v>
      </c>
      <c r="F1250" s="10">
        <v>50</v>
      </c>
      <c r="G1250" s="14">
        <v>0</v>
      </c>
      <c r="H1250" s="14">
        <v>0</v>
      </c>
      <c r="I1250" s="14">
        <v>0</v>
      </c>
      <c r="J1250" s="12">
        <f t="shared" si="46"/>
        <v>50</v>
      </c>
      <c r="K1250" s="10"/>
      <c r="L1250" s="10"/>
      <c r="M1250" s="10"/>
    </row>
    <row r="1251" spans="1:13" x14ac:dyDescent="0.35">
      <c r="A1251" s="10"/>
      <c r="B1251" s="10"/>
      <c r="C1251" s="10"/>
      <c r="D1251" s="13"/>
      <c r="E1251" s="11" t="s">
        <v>0</v>
      </c>
      <c r="F1251" s="10">
        <v>23</v>
      </c>
      <c r="G1251" s="14">
        <v>0</v>
      </c>
      <c r="H1251" s="14">
        <v>0</v>
      </c>
      <c r="I1251" s="14">
        <v>0</v>
      </c>
      <c r="J1251" s="12">
        <f t="shared" si="46"/>
        <v>23</v>
      </c>
      <c r="K1251" s="10"/>
      <c r="L1251" s="10"/>
      <c r="M1251" s="10"/>
    </row>
    <row r="1252" spans="1:13" x14ac:dyDescent="0.35">
      <c r="A1252" s="10"/>
      <c r="B1252" s="10"/>
      <c r="C1252" s="10"/>
      <c r="D1252" s="13"/>
      <c r="E1252" s="11" t="s">
        <v>728</v>
      </c>
      <c r="F1252" s="10">
        <v>106</v>
      </c>
      <c r="G1252" s="14">
        <v>0</v>
      </c>
      <c r="H1252" s="14">
        <v>0</v>
      </c>
      <c r="I1252" s="14">
        <v>0</v>
      </c>
      <c r="J1252" s="12">
        <f t="shared" si="46"/>
        <v>106</v>
      </c>
      <c r="K1252" s="10"/>
      <c r="L1252" s="10"/>
      <c r="M1252" s="10"/>
    </row>
    <row r="1253" spans="1:13" x14ac:dyDescent="0.35">
      <c r="A1253" s="10"/>
      <c r="B1253" s="10"/>
      <c r="C1253" s="10"/>
      <c r="D1253" s="13"/>
      <c r="E1253" s="11" t="s">
        <v>0</v>
      </c>
      <c r="F1253" s="10">
        <v>102</v>
      </c>
      <c r="G1253" s="14">
        <v>0</v>
      </c>
      <c r="H1253" s="14">
        <v>0</v>
      </c>
      <c r="I1253" s="14">
        <v>0</v>
      </c>
      <c r="J1253" s="12">
        <f t="shared" si="46"/>
        <v>102</v>
      </c>
      <c r="K1253" s="10"/>
      <c r="L1253" s="10"/>
      <c r="M1253" s="10"/>
    </row>
    <row r="1254" spans="1:13" x14ac:dyDescent="0.35">
      <c r="A1254" s="10"/>
      <c r="B1254" s="10"/>
      <c r="C1254" s="10"/>
      <c r="D1254" s="13"/>
      <c r="E1254" s="11" t="s">
        <v>729</v>
      </c>
      <c r="F1254" s="10">
        <v>106</v>
      </c>
      <c r="G1254" s="14">
        <v>0</v>
      </c>
      <c r="H1254" s="14">
        <v>0</v>
      </c>
      <c r="I1254" s="14">
        <v>0</v>
      </c>
      <c r="J1254" s="12">
        <f t="shared" si="46"/>
        <v>106</v>
      </c>
      <c r="K1254" s="10"/>
      <c r="L1254" s="10"/>
      <c r="M1254" s="10"/>
    </row>
    <row r="1255" spans="1:13" x14ac:dyDescent="0.35">
      <c r="A1255" s="10"/>
      <c r="B1255" s="10"/>
      <c r="C1255" s="10"/>
      <c r="D1255" s="13"/>
      <c r="E1255" s="11" t="s">
        <v>0</v>
      </c>
      <c r="F1255" s="10">
        <v>102</v>
      </c>
      <c r="G1255" s="14">
        <v>0</v>
      </c>
      <c r="H1255" s="14">
        <v>0</v>
      </c>
      <c r="I1255" s="14">
        <v>0</v>
      </c>
      <c r="J1255" s="12">
        <f t="shared" si="46"/>
        <v>102</v>
      </c>
      <c r="K1255" s="10"/>
      <c r="L1255" s="10"/>
      <c r="M1255" s="10"/>
    </row>
    <row r="1256" spans="1:13" x14ac:dyDescent="0.35">
      <c r="A1256" s="10"/>
      <c r="B1256" s="10"/>
      <c r="C1256" s="10"/>
      <c r="D1256" s="13"/>
      <c r="E1256" s="11" t="s">
        <v>730</v>
      </c>
      <c r="F1256" s="10">
        <v>106</v>
      </c>
      <c r="G1256" s="14">
        <v>0</v>
      </c>
      <c r="H1256" s="14">
        <v>0</v>
      </c>
      <c r="I1256" s="14">
        <v>0</v>
      </c>
      <c r="J1256" s="12">
        <f t="shared" si="46"/>
        <v>106</v>
      </c>
      <c r="K1256" s="10"/>
      <c r="L1256" s="10"/>
      <c r="M1256" s="10"/>
    </row>
    <row r="1257" spans="1:13" x14ac:dyDescent="0.35">
      <c r="A1257" s="10"/>
      <c r="B1257" s="10"/>
      <c r="C1257" s="10"/>
      <c r="D1257" s="13"/>
      <c r="E1257" s="11" t="s">
        <v>0</v>
      </c>
      <c r="F1257" s="10">
        <v>102</v>
      </c>
      <c r="G1257" s="14">
        <v>0</v>
      </c>
      <c r="H1257" s="14">
        <v>0</v>
      </c>
      <c r="I1257" s="14">
        <v>0</v>
      </c>
      <c r="J1257" s="12">
        <f t="shared" si="46"/>
        <v>102</v>
      </c>
      <c r="K1257" s="10"/>
      <c r="L1257" s="10"/>
      <c r="M1257" s="10"/>
    </row>
    <row r="1258" spans="1:13" x14ac:dyDescent="0.35">
      <c r="A1258" s="10"/>
      <c r="B1258" s="10"/>
      <c r="C1258" s="10"/>
      <c r="D1258" s="13"/>
      <c r="E1258" s="11" t="s">
        <v>0</v>
      </c>
      <c r="F1258" s="10">
        <v>0</v>
      </c>
      <c r="G1258" s="14">
        <v>0</v>
      </c>
      <c r="H1258" s="14">
        <v>0</v>
      </c>
      <c r="I1258" s="14">
        <v>0</v>
      </c>
      <c r="J1258" s="12">
        <f t="shared" si="46"/>
        <v>0</v>
      </c>
      <c r="K1258" s="10"/>
      <c r="L1258" s="10"/>
      <c r="M1258" s="10"/>
    </row>
    <row r="1259" spans="1:13" x14ac:dyDescent="0.35">
      <c r="A1259" s="10"/>
      <c r="B1259" s="10"/>
      <c r="C1259" s="10"/>
      <c r="D1259" s="13"/>
      <c r="E1259" s="10"/>
      <c r="F1259" s="10"/>
      <c r="G1259" s="10"/>
      <c r="H1259" s="10"/>
      <c r="I1259" s="10"/>
      <c r="J1259" s="15" t="s">
        <v>731</v>
      </c>
      <c r="K1259" s="9">
        <f>SUM(J1247:J1258)</f>
        <v>750</v>
      </c>
      <c r="L1259" s="14">
        <v>0</v>
      </c>
      <c r="M1259" s="9">
        <f>ROUND(L1259*K1259,2)</f>
        <v>0</v>
      </c>
    </row>
    <row r="1260" spans="1:13" ht="1.1499999999999999" customHeight="1" x14ac:dyDescent="0.35">
      <c r="A1260" s="16"/>
      <c r="B1260" s="16"/>
      <c r="C1260" s="16"/>
      <c r="D1260" s="24"/>
      <c r="E1260" s="16"/>
      <c r="F1260" s="16"/>
      <c r="G1260" s="16"/>
      <c r="H1260" s="16"/>
      <c r="I1260" s="16"/>
      <c r="J1260" s="16"/>
      <c r="K1260" s="16"/>
      <c r="L1260" s="16"/>
      <c r="M1260" s="16"/>
    </row>
    <row r="1261" spans="1:13" x14ac:dyDescent="0.35">
      <c r="A1261" s="11" t="s">
        <v>732</v>
      </c>
      <c r="B1261" s="11" t="s">
        <v>19</v>
      </c>
      <c r="C1261" s="11" t="s">
        <v>131</v>
      </c>
      <c r="D1261" s="23" t="s">
        <v>733</v>
      </c>
      <c r="E1261" s="10"/>
      <c r="F1261" s="10"/>
      <c r="G1261" s="10"/>
      <c r="H1261" s="10"/>
      <c r="I1261" s="10"/>
      <c r="J1261" s="10"/>
      <c r="K1261" s="12">
        <f>K1265</f>
        <v>48</v>
      </c>
      <c r="L1261" s="12">
        <f>L1265</f>
        <v>0</v>
      </c>
      <c r="M1261" s="12">
        <f>M1265</f>
        <v>0</v>
      </c>
    </row>
    <row r="1262" spans="1:13" ht="42" x14ac:dyDescent="0.35">
      <c r="A1262" s="10"/>
      <c r="B1262" s="10"/>
      <c r="C1262" s="10"/>
      <c r="D1262" s="13" t="s">
        <v>734</v>
      </c>
      <c r="E1262" s="10"/>
      <c r="F1262" s="10"/>
      <c r="G1262" s="10"/>
      <c r="H1262" s="10"/>
      <c r="I1262" s="10"/>
      <c r="J1262" s="10"/>
      <c r="K1262" s="10"/>
      <c r="L1262" s="10"/>
      <c r="M1262" s="10"/>
    </row>
    <row r="1263" spans="1:13" x14ac:dyDescent="0.35">
      <c r="A1263" s="10"/>
      <c r="B1263" s="10"/>
      <c r="C1263" s="10"/>
      <c r="D1263" s="13"/>
      <c r="E1263" s="11" t="s">
        <v>0</v>
      </c>
      <c r="F1263" s="10">
        <v>48</v>
      </c>
      <c r="G1263" s="14">
        <v>0</v>
      </c>
      <c r="H1263" s="14">
        <v>0</v>
      </c>
      <c r="I1263" s="14">
        <v>0</v>
      </c>
      <c r="J1263" s="12">
        <f>F1263*(G1263+ (G1263= 0))*(H1263+ (H1263= 0))*(I1263+ (I1263= 0))</f>
        <v>48</v>
      </c>
      <c r="K1263" s="10"/>
      <c r="L1263" s="10"/>
      <c r="M1263" s="10"/>
    </row>
    <row r="1264" spans="1:13" x14ac:dyDescent="0.35">
      <c r="A1264" s="10"/>
      <c r="B1264" s="10"/>
      <c r="C1264" s="10"/>
      <c r="D1264" s="13"/>
      <c r="E1264" s="11" t="s">
        <v>0</v>
      </c>
      <c r="F1264" s="10">
        <v>0</v>
      </c>
      <c r="G1264" s="14">
        <v>0</v>
      </c>
      <c r="H1264" s="14">
        <v>0</v>
      </c>
      <c r="I1264" s="14">
        <v>0</v>
      </c>
      <c r="J1264" s="12">
        <f>F1264*(G1264+ (G1264= 0))*(H1264+ (H1264= 0))*(I1264+ (I1264= 0))</f>
        <v>0</v>
      </c>
      <c r="K1264" s="10"/>
      <c r="L1264" s="10"/>
      <c r="M1264" s="10"/>
    </row>
    <row r="1265" spans="1:13" x14ac:dyDescent="0.35">
      <c r="A1265" s="10"/>
      <c r="B1265" s="10"/>
      <c r="C1265" s="10"/>
      <c r="D1265" s="13"/>
      <c r="E1265" s="10"/>
      <c r="F1265" s="10"/>
      <c r="G1265" s="10"/>
      <c r="H1265" s="10"/>
      <c r="I1265" s="10"/>
      <c r="J1265" s="15" t="s">
        <v>735</v>
      </c>
      <c r="K1265" s="9">
        <f>SUM(J1263:J1264)</f>
        <v>48</v>
      </c>
      <c r="L1265" s="14">
        <v>0</v>
      </c>
      <c r="M1265" s="9">
        <f>ROUND(L1265*K1265,2)</f>
        <v>0</v>
      </c>
    </row>
    <row r="1266" spans="1:13" ht="1.1499999999999999" customHeight="1" x14ac:dyDescent="0.35">
      <c r="A1266" s="16"/>
      <c r="B1266" s="16"/>
      <c r="C1266" s="16"/>
      <c r="D1266" s="24"/>
      <c r="E1266" s="16"/>
      <c r="F1266" s="16"/>
      <c r="G1266" s="16"/>
      <c r="H1266" s="16"/>
      <c r="I1266" s="16"/>
      <c r="J1266" s="16"/>
      <c r="K1266" s="16"/>
      <c r="L1266" s="16"/>
      <c r="M1266" s="16"/>
    </row>
    <row r="1267" spans="1:13" x14ac:dyDescent="0.35">
      <c r="A1267" s="11" t="s">
        <v>736</v>
      </c>
      <c r="B1267" s="11" t="s">
        <v>715</v>
      </c>
      <c r="C1267" s="11" t="s">
        <v>131</v>
      </c>
      <c r="D1267" s="23" t="s">
        <v>737</v>
      </c>
      <c r="E1267" s="10"/>
      <c r="F1267" s="10"/>
      <c r="G1267" s="10"/>
      <c r="H1267" s="10"/>
      <c r="I1267" s="10"/>
      <c r="J1267" s="10"/>
      <c r="K1267" s="12">
        <f>K1271</f>
        <v>858</v>
      </c>
      <c r="L1267" s="12">
        <f>L1271</f>
        <v>0</v>
      </c>
      <c r="M1267" s="12">
        <f>M1271</f>
        <v>0</v>
      </c>
    </row>
    <row r="1268" spans="1:13" ht="21" x14ac:dyDescent="0.35">
      <c r="A1268" s="10"/>
      <c r="B1268" s="10"/>
      <c r="C1268" s="10"/>
      <c r="D1268" s="13" t="s">
        <v>738</v>
      </c>
      <c r="E1268" s="10"/>
      <c r="F1268" s="10"/>
      <c r="G1268" s="10"/>
      <c r="H1268" s="10"/>
      <c r="I1268" s="10"/>
      <c r="J1268" s="10"/>
      <c r="K1268" s="10"/>
      <c r="L1268" s="10"/>
      <c r="M1268" s="10"/>
    </row>
    <row r="1269" spans="1:13" x14ac:dyDescent="0.35">
      <c r="A1269" s="10"/>
      <c r="B1269" s="10"/>
      <c r="C1269" s="10"/>
      <c r="D1269" s="13"/>
      <c r="E1269" s="11" t="s">
        <v>0</v>
      </c>
      <c r="F1269" s="10">
        <v>858</v>
      </c>
      <c r="G1269" s="14">
        <v>0</v>
      </c>
      <c r="H1269" s="14">
        <v>0</v>
      </c>
      <c r="I1269" s="14">
        <v>0</v>
      </c>
      <c r="J1269" s="12">
        <f>F1269*(G1269+ (G1269= 0))*(H1269+ (H1269= 0))*(I1269+ (I1269= 0))</f>
        <v>858</v>
      </c>
      <c r="K1269" s="10"/>
      <c r="L1269" s="10"/>
      <c r="M1269" s="10"/>
    </row>
    <row r="1270" spans="1:13" x14ac:dyDescent="0.35">
      <c r="A1270" s="10"/>
      <c r="B1270" s="10"/>
      <c r="C1270" s="10"/>
      <c r="D1270" s="13"/>
      <c r="E1270" s="11" t="s">
        <v>0</v>
      </c>
      <c r="F1270" s="10">
        <v>0</v>
      </c>
      <c r="G1270" s="14">
        <v>0</v>
      </c>
      <c r="H1270" s="14">
        <v>0</v>
      </c>
      <c r="I1270" s="14">
        <v>0</v>
      </c>
      <c r="J1270" s="12">
        <f>F1270*(G1270+ (G1270= 0))*(H1270+ (H1270= 0))*(I1270+ (I1270= 0))</f>
        <v>0</v>
      </c>
      <c r="K1270" s="10"/>
      <c r="L1270" s="10"/>
      <c r="M1270" s="10"/>
    </row>
    <row r="1271" spans="1:13" x14ac:dyDescent="0.35">
      <c r="A1271" s="10"/>
      <c r="B1271" s="10"/>
      <c r="C1271" s="10"/>
      <c r="D1271" s="13"/>
      <c r="E1271" s="10"/>
      <c r="F1271" s="10"/>
      <c r="G1271" s="10"/>
      <c r="H1271" s="10"/>
      <c r="I1271" s="10"/>
      <c r="J1271" s="15" t="s">
        <v>736</v>
      </c>
      <c r="K1271" s="9">
        <f>SUM(J1269:J1270)</f>
        <v>858</v>
      </c>
      <c r="L1271" s="14">
        <v>0</v>
      </c>
      <c r="M1271" s="9">
        <f>ROUND(L1271*K1271,2)</f>
        <v>0</v>
      </c>
    </row>
    <row r="1272" spans="1:13" ht="1.1499999999999999" customHeight="1" x14ac:dyDescent="0.35">
      <c r="A1272" s="16"/>
      <c r="B1272" s="16"/>
      <c r="C1272" s="16"/>
      <c r="D1272" s="24"/>
      <c r="E1272" s="16"/>
      <c r="F1272" s="16"/>
      <c r="G1272" s="16"/>
      <c r="H1272" s="16"/>
      <c r="I1272" s="16"/>
      <c r="J1272" s="16"/>
      <c r="K1272" s="16"/>
      <c r="L1272" s="16"/>
      <c r="M1272" s="16"/>
    </row>
    <row r="1273" spans="1:13" x14ac:dyDescent="0.35">
      <c r="A1273" s="11" t="s">
        <v>739</v>
      </c>
      <c r="B1273" s="11" t="s">
        <v>19</v>
      </c>
      <c r="C1273" s="11" t="s">
        <v>131</v>
      </c>
      <c r="D1273" s="23" t="s">
        <v>740</v>
      </c>
      <c r="E1273" s="10"/>
      <c r="F1273" s="10"/>
      <c r="G1273" s="10"/>
      <c r="H1273" s="10"/>
      <c r="I1273" s="10"/>
      <c r="J1273" s="10"/>
      <c r="K1273" s="12">
        <f>K1277</f>
        <v>23</v>
      </c>
      <c r="L1273" s="12">
        <f>L1277</f>
        <v>0</v>
      </c>
      <c r="M1273" s="12">
        <f>M1277</f>
        <v>0</v>
      </c>
    </row>
    <row r="1274" spans="1:13" ht="63" x14ac:dyDescent="0.35">
      <c r="A1274" s="10"/>
      <c r="B1274" s="10"/>
      <c r="C1274" s="10"/>
      <c r="D1274" s="13" t="s">
        <v>741</v>
      </c>
      <c r="E1274" s="10"/>
      <c r="F1274" s="10"/>
      <c r="G1274" s="10"/>
      <c r="H1274" s="10"/>
      <c r="I1274" s="10"/>
      <c r="J1274" s="10"/>
      <c r="K1274" s="10"/>
      <c r="L1274" s="10"/>
      <c r="M1274" s="10"/>
    </row>
    <row r="1275" spans="1:13" x14ac:dyDescent="0.35">
      <c r="A1275" s="10"/>
      <c r="B1275" s="10"/>
      <c r="C1275" s="10"/>
      <c r="D1275" s="13"/>
      <c r="E1275" s="11" t="s">
        <v>0</v>
      </c>
      <c r="F1275" s="10">
        <v>23</v>
      </c>
      <c r="G1275" s="14">
        <v>0</v>
      </c>
      <c r="H1275" s="14">
        <v>0</v>
      </c>
      <c r="I1275" s="14">
        <v>0</v>
      </c>
      <c r="J1275" s="12">
        <f>F1275*(G1275+ (G1275= 0))*(H1275+ (H1275= 0))*(I1275+ (I1275= 0))</f>
        <v>23</v>
      </c>
      <c r="K1275" s="10"/>
      <c r="L1275" s="10"/>
      <c r="M1275" s="10"/>
    </row>
    <row r="1276" spans="1:13" x14ac:dyDescent="0.35">
      <c r="A1276" s="10"/>
      <c r="B1276" s="10"/>
      <c r="C1276" s="10"/>
      <c r="D1276" s="13"/>
      <c r="E1276" s="11" t="s">
        <v>0</v>
      </c>
      <c r="F1276" s="10">
        <v>0</v>
      </c>
      <c r="G1276" s="14">
        <v>0</v>
      </c>
      <c r="H1276" s="14">
        <v>0</v>
      </c>
      <c r="I1276" s="14">
        <v>0</v>
      </c>
      <c r="J1276" s="12">
        <f>F1276*(G1276+ (G1276= 0))*(H1276+ (H1276= 0))*(I1276+ (I1276= 0))</f>
        <v>0</v>
      </c>
      <c r="K1276" s="10"/>
      <c r="L1276" s="10"/>
      <c r="M1276" s="10"/>
    </row>
    <row r="1277" spans="1:13" x14ac:dyDescent="0.35">
      <c r="A1277" s="10"/>
      <c r="B1277" s="10"/>
      <c r="C1277" s="10"/>
      <c r="D1277" s="13"/>
      <c r="E1277" s="10"/>
      <c r="F1277" s="10"/>
      <c r="G1277" s="10"/>
      <c r="H1277" s="10"/>
      <c r="I1277" s="10"/>
      <c r="J1277" s="15" t="s">
        <v>742</v>
      </c>
      <c r="K1277" s="9">
        <f>SUM(J1275:J1276)</f>
        <v>23</v>
      </c>
      <c r="L1277" s="14">
        <v>0</v>
      </c>
      <c r="M1277" s="9">
        <f>ROUND(L1277*K1277,2)</f>
        <v>0</v>
      </c>
    </row>
    <row r="1278" spans="1:13" ht="1.1499999999999999" customHeight="1" x14ac:dyDescent="0.35">
      <c r="A1278" s="16"/>
      <c r="B1278" s="16"/>
      <c r="C1278" s="16"/>
      <c r="D1278" s="24"/>
      <c r="E1278" s="16"/>
      <c r="F1278" s="16"/>
      <c r="G1278" s="16"/>
      <c r="H1278" s="16"/>
      <c r="I1278" s="16"/>
      <c r="J1278" s="16"/>
      <c r="K1278" s="16"/>
      <c r="L1278" s="16"/>
      <c r="M1278" s="16"/>
    </row>
    <row r="1279" spans="1:13" x14ac:dyDescent="0.35">
      <c r="A1279" s="11" t="s">
        <v>743</v>
      </c>
      <c r="B1279" s="11" t="s">
        <v>715</v>
      </c>
      <c r="C1279" s="11" t="s">
        <v>131</v>
      </c>
      <c r="D1279" s="23" t="s">
        <v>744</v>
      </c>
      <c r="E1279" s="10"/>
      <c r="F1279" s="10"/>
      <c r="G1279" s="10"/>
      <c r="H1279" s="10"/>
      <c r="I1279" s="10"/>
      <c r="J1279" s="10"/>
      <c r="K1279" s="12">
        <f>K1283</f>
        <v>10</v>
      </c>
      <c r="L1279" s="12">
        <f>L1283</f>
        <v>0</v>
      </c>
      <c r="M1279" s="12">
        <f>M1283</f>
        <v>0</v>
      </c>
    </row>
    <row r="1280" spans="1:13" ht="42" x14ac:dyDescent="0.35">
      <c r="A1280" s="10"/>
      <c r="B1280" s="10"/>
      <c r="C1280" s="10"/>
      <c r="D1280" s="13" t="s">
        <v>745</v>
      </c>
      <c r="E1280" s="10"/>
      <c r="F1280" s="10"/>
      <c r="G1280" s="10"/>
      <c r="H1280" s="10"/>
      <c r="I1280" s="10"/>
      <c r="J1280" s="10"/>
      <c r="K1280" s="10"/>
      <c r="L1280" s="10"/>
      <c r="M1280" s="10"/>
    </row>
    <row r="1281" spans="1:13" x14ac:dyDescent="0.35">
      <c r="A1281" s="10"/>
      <c r="B1281" s="10"/>
      <c r="C1281" s="10"/>
      <c r="D1281" s="13"/>
      <c r="E1281" s="11" t="s">
        <v>746</v>
      </c>
      <c r="F1281" s="10">
        <v>10</v>
      </c>
      <c r="G1281" s="14">
        <v>0</v>
      </c>
      <c r="H1281" s="14">
        <v>0</v>
      </c>
      <c r="I1281" s="14">
        <v>0</v>
      </c>
      <c r="J1281" s="12">
        <f>F1281*(G1281+ (G1281= 0))*(H1281+ (H1281= 0))*(I1281+ (I1281= 0))</f>
        <v>10</v>
      </c>
      <c r="K1281" s="10"/>
      <c r="L1281" s="10"/>
      <c r="M1281" s="10"/>
    </row>
    <row r="1282" spans="1:13" x14ac:dyDescent="0.35">
      <c r="A1282" s="10"/>
      <c r="B1282" s="10"/>
      <c r="C1282" s="10"/>
      <c r="D1282" s="13"/>
      <c r="E1282" s="11" t="s">
        <v>0</v>
      </c>
      <c r="F1282" s="10">
        <v>0</v>
      </c>
      <c r="G1282" s="14">
        <v>0</v>
      </c>
      <c r="H1282" s="14">
        <v>0</v>
      </c>
      <c r="I1282" s="14">
        <v>0</v>
      </c>
      <c r="J1282" s="12">
        <f>F1282*(G1282+ (G1282= 0))*(H1282+ (H1282= 0))*(I1282+ (I1282= 0))</f>
        <v>0</v>
      </c>
      <c r="K1282" s="10"/>
      <c r="L1282" s="10"/>
      <c r="M1282" s="10"/>
    </row>
    <row r="1283" spans="1:13" x14ac:dyDescent="0.35">
      <c r="A1283" s="10"/>
      <c r="B1283" s="10"/>
      <c r="C1283" s="10"/>
      <c r="D1283" s="13"/>
      <c r="E1283" s="10"/>
      <c r="F1283" s="10"/>
      <c r="G1283" s="10"/>
      <c r="H1283" s="10"/>
      <c r="I1283" s="10"/>
      <c r="J1283" s="15" t="s">
        <v>743</v>
      </c>
      <c r="K1283" s="9">
        <f>SUM(J1281:J1282)</f>
        <v>10</v>
      </c>
      <c r="L1283" s="14">
        <v>0</v>
      </c>
      <c r="M1283" s="9">
        <f>ROUND(L1283*K1283,2)</f>
        <v>0</v>
      </c>
    </row>
    <row r="1284" spans="1:13" ht="1.1499999999999999" customHeight="1" x14ac:dyDescent="0.35">
      <c r="A1284" s="16"/>
      <c r="B1284" s="16"/>
      <c r="C1284" s="16"/>
      <c r="D1284" s="24"/>
      <c r="E1284" s="16"/>
      <c r="F1284" s="16"/>
      <c r="G1284" s="16"/>
      <c r="H1284" s="16"/>
      <c r="I1284" s="16"/>
      <c r="J1284" s="16"/>
      <c r="K1284" s="16"/>
      <c r="L1284" s="16"/>
      <c r="M1284" s="16"/>
    </row>
    <row r="1285" spans="1:13" x14ac:dyDescent="0.35">
      <c r="A1285" s="11" t="s">
        <v>747</v>
      </c>
      <c r="B1285" s="11" t="s">
        <v>715</v>
      </c>
      <c r="C1285" s="11" t="s">
        <v>131</v>
      </c>
      <c r="D1285" s="23" t="s">
        <v>748</v>
      </c>
      <c r="E1285" s="10"/>
      <c r="F1285" s="10"/>
      <c r="G1285" s="10"/>
      <c r="H1285" s="10"/>
      <c r="I1285" s="10"/>
      <c r="J1285" s="10"/>
      <c r="K1285" s="12">
        <f>K1289</f>
        <v>118</v>
      </c>
      <c r="L1285" s="12">
        <f>L1289</f>
        <v>0</v>
      </c>
      <c r="M1285" s="12">
        <f>M1289</f>
        <v>0</v>
      </c>
    </row>
    <row r="1286" spans="1:13" ht="42" x14ac:dyDescent="0.35">
      <c r="A1286" s="10"/>
      <c r="B1286" s="10"/>
      <c r="C1286" s="10"/>
      <c r="D1286" s="13" t="s">
        <v>749</v>
      </c>
      <c r="E1286" s="10"/>
      <c r="F1286" s="10"/>
      <c r="G1286" s="10"/>
      <c r="H1286" s="10"/>
      <c r="I1286" s="10"/>
      <c r="J1286" s="10"/>
      <c r="K1286" s="10"/>
      <c r="L1286" s="10"/>
      <c r="M1286" s="10"/>
    </row>
    <row r="1287" spans="1:13" x14ac:dyDescent="0.35">
      <c r="A1287" s="10"/>
      <c r="B1287" s="10"/>
      <c r="C1287" s="10"/>
      <c r="D1287" s="13"/>
      <c r="E1287" s="11" t="s">
        <v>750</v>
      </c>
      <c r="F1287" s="10">
        <v>118</v>
      </c>
      <c r="G1287" s="14">
        <v>0</v>
      </c>
      <c r="H1287" s="14">
        <v>0</v>
      </c>
      <c r="I1287" s="14">
        <v>0</v>
      </c>
      <c r="J1287" s="12">
        <f>F1287*(G1287+ (G1287= 0))*(H1287+ (H1287= 0))*(I1287+ (I1287= 0))</f>
        <v>118</v>
      </c>
      <c r="K1287" s="10"/>
      <c r="L1287" s="10"/>
      <c r="M1287" s="10"/>
    </row>
    <row r="1288" spans="1:13" x14ac:dyDescent="0.35">
      <c r="A1288" s="10"/>
      <c r="B1288" s="10"/>
      <c r="C1288" s="10"/>
      <c r="D1288" s="13"/>
      <c r="E1288" s="11" t="s">
        <v>0</v>
      </c>
      <c r="F1288" s="10">
        <v>0</v>
      </c>
      <c r="G1288" s="14">
        <v>0</v>
      </c>
      <c r="H1288" s="14">
        <v>0</v>
      </c>
      <c r="I1288" s="14">
        <v>0</v>
      </c>
      <c r="J1288" s="12">
        <f>F1288*(G1288+ (G1288= 0))*(H1288+ (H1288= 0))*(I1288+ (I1288= 0))</f>
        <v>0</v>
      </c>
      <c r="K1288" s="10"/>
      <c r="L1288" s="10"/>
      <c r="M1288" s="10"/>
    </row>
    <row r="1289" spans="1:13" x14ac:dyDescent="0.35">
      <c r="A1289" s="10"/>
      <c r="B1289" s="10"/>
      <c r="C1289" s="10"/>
      <c r="D1289" s="13"/>
      <c r="E1289" s="10"/>
      <c r="F1289" s="10"/>
      <c r="G1289" s="10"/>
      <c r="H1289" s="10"/>
      <c r="I1289" s="10"/>
      <c r="J1289" s="15" t="s">
        <v>747</v>
      </c>
      <c r="K1289" s="9">
        <f>SUM(J1287:J1288)</f>
        <v>118</v>
      </c>
      <c r="L1289" s="14">
        <v>0</v>
      </c>
      <c r="M1289" s="9">
        <f>ROUND(L1289*K1289,2)</f>
        <v>0</v>
      </c>
    </row>
    <row r="1290" spans="1:13" ht="1.1499999999999999" customHeight="1" x14ac:dyDescent="0.35">
      <c r="A1290" s="16"/>
      <c r="B1290" s="16"/>
      <c r="C1290" s="16"/>
      <c r="D1290" s="24"/>
      <c r="E1290" s="16"/>
      <c r="F1290" s="16"/>
      <c r="G1290" s="16"/>
      <c r="H1290" s="16"/>
      <c r="I1290" s="16"/>
      <c r="J1290" s="16"/>
      <c r="K1290" s="16"/>
      <c r="L1290" s="16"/>
      <c r="M1290" s="16"/>
    </row>
    <row r="1291" spans="1:13" x14ac:dyDescent="0.35">
      <c r="A1291" s="11" t="s">
        <v>751</v>
      </c>
      <c r="B1291" s="11" t="s">
        <v>715</v>
      </c>
      <c r="C1291" s="11" t="s">
        <v>131</v>
      </c>
      <c r="D1291" s="23" t="s">
        <v>752</v>
      </c>
      <c r="E1291" s="10"/>
      <c r="F1291" s="10"/>
      <c r="G1291" s="10"/>
      <c r="H1291" s="10"/>
      <c r="I1291" s="10"/>
      <c r="J1291" s="10"/>
      <c r="K1291" s="12">
        <f>K1295</f>
        <v>6</v>
      </c>
      <c r="L1291" s="12">
        <f>L1295</f>
        <v>0</v>
      </c>
      <c r="M1291" s="12">
        <f>M1295</f>
        <v>0</v>
      </c>
    </row>
    <row r="1292" spans="1:13" ht="94.5" x14ac:dyDescent="0.35">
      <c r="A1292" s="10"/>
      <c r="B1292" s="10"/>
      <c r="C1292" s="10"/>
      <c r="D1292" s="13" t="s">
        <v>753</v>
      </c>
      <c r="E1292" s="10"/>
      <c r="F1292" s="10"/>
      <c r="G1292" s="10"/>
      <c r="H1292" s="10"/>
      <c r="I1292" s="10"/>
      <c r="J1292" s="10"/>
      <c r="K1292" s="10"/>
      <c r="L1292" s="10"/>
      <c r="M1292" s="10"/>
    </row>
    <row r="1293" spans="1:13" x14ac:dyDescent="0.35">
      <c r="A1293" s="10"/>
      <c r="B1293" s="10"/>
      <c r="C1293" s="10"/>
      <c r="D1293" s="13"/>
      <c r="E1293" s="11" t="s">
        <v>0</v>
      </c>
      <c r="F1293" s="10">
        <v>6</v>
      </c>
      <c r="G1293" s="14">
        <v>0</v>
      </c>
      <c r="H1293" s="14">
        <v>0</v>
      </c>
      <c r="I1293" s="14">
        <v>0</v>
      </c>
      <c r="J1293" s="12">
        <f>F1293*(G1293+ (G1293= 0))*(H1293+ (H1293= 0))*(I1293+ (I1293= 0))</f>
        <v>6</v>
      </c>
      <c r="K1293" s="10"/>
      <c r="L1293" s="10"/>
      <c r="M1293" s="10"/>
    </row>
    <row r="1294" spans="1:13" x14ac:dyDescent="0.35">
      <c r="A1294" s="10"/>
      <c r="B1294" s="10"/>
      <c r="C1294" s="10"/>
      <c r="D1294" s="13"/>
      <c r="E1294" s="11" t="s">
        <v>0</v>
      </c>
      <c r="F1294" s="10">
        <v>0</v>
      </c>
      <c r="G1294" s="14">
        <v>0</v>
      </c>
      <c r="H1294" s="14">
        <v>0</v>
      </c>
      <c r="I1294" s="14">
        <v>0</v>
      </c>
      <c r="J1294" s="12">
        <f>F1294*(G1294+ (G1294= 0))*(H1294+ (H1294= 0))*(I1294+ (I1294= 0))</f>
        <v>0</v>
      </c>
      <c r="K1294" s="10"/>
      <c r="L1294" s="10"/>
      <c r="M1294" s="10"/>
    </row>
    <row r="1295" spans="1:13" x14ac:dyDescent="0.35">
      <c r="A1295" s="10"/>
      <c r="B1295" s="10"/>
      <c r="C1295" s="10"/>
      <c r="D1295" s="13"/>
      <c r="E1295" s="10"/>
      <c r="F1295" s="10"/>
      <c r="G1295" s="10"/>
      <c r="H1295" s="10"/>
      <c r="I1295" s="10"/>
      <c r="J1295" s="15" t="s">
        <v>751</v>
      </c>
      <c r="K1295" s="9">
        <f>SUM(J1293:J1294)</f>
        <v>6</v>
      </c>
      <c r="L1295" s="14">
        <v>0</v>
      </c>
      <c r="M1295" s="9">
        <f>ROUND(L1295*K1295,2)</f>
        <v>0</v>
      </c>
    </row>
    <row r="1296" spans="1:13" ht="1.1499999999999999" customHeight="1" x14ac:dyDescent="0.35">
      <c r="A1296" s="16"/>
      <c r="B1296" s="16"/>
      <c r="C1296" s="16"/>
      <c r="D1296" s="24"/>
      <c r="E1296" s="16"/>
      <c r="F1296" s="16"/>
      <c r="G1296" s="16"/>
      <c r="H1296" s="16"/>
      <c r="I1296" s="16"/>
      <c r="J1296" s="16"/>
      <c r="K1296" s="16"/>
      <c r="L1296" s="16"/>
      <c r="M1296" s="16"/>
    </row>
    <row r="1297" spans="1:13" x14ac:dyDescent="0.35">
      <c r="A1297" s="11" t="s">
        <v>754</v>
      </c>
      <c r="B1297" s="11" t="s">
        <v>715</v>
      </c>
      <c r="C1297" s="11" t="s">
        <v>131</v>
      </c>
      <c r="D1297" s="23" t="s">
        <v>755</v>
      </c>
      <c r="E1297" s="10"/>
      <c r="F1297" s="10"/>
      <c r="G1297" s="10"/>
      <c r="H1297" s="10"/>
      <c r="I1297" s="10"/>
      <c r="J1297" s="10"/>
      <c r="K1297" s="12">
        <f>K1301</f>
        <v>21</v>
      </c>
      <c r="L1297" s="12">
        <f>L1301</f>
        <v>0</v>
      </c>
      <c r="M1297" s="12">
        <f>M1301</f>
        <v>0</v>
      </c>
    </row>
    <row r="1298" spans="1:13" ht="42" x14ac:dyDescent="0.35">
      <c r="A1298" s="10"/>
      <c r="B1298" s="10"/>
      <c r="C1298" s="10"/>
      <c r="D1298" s="13" t="s">
        <v>756</v>
      </c>
      <c r="E1298" s="10"/>
      <c r="F1298" s="10"/>
      <c r="G1298" s="10"/>
      <c r="H1298" s="10"/>
      <c r="I1298" s="10"/>
      <c r="J1298" s="10"/>
      <c r="K1298" s="10"/>
      <c r="L1298" s="10"/>
      <c r="M1298" s="10"/>
    </row>
    <row r="1299" spans="1:13" x14ac:dyDescent="0.35">
      <c r="A1299" s="10"/>
      <c r="B1299" s="10"/>
      <c r="C1299" s="10"/>
      <c r="D1299" s="13"/>
      <c r="E1299" s="11" t="s">
        <v>757</v>
      </c>
      <c r="F1299" s="10">
        <v>21</v>
      </c>
      <c r="G1299" s="14">
        <v>0</v>
      </c>
      <c r="H1299" s="14">
        <v>0</v>
      </c>
      <c r="I1299" s="14">
        <v>0</v>
      </c>
      <c r="J1299" s="12">
        <f>F1299*(G1299+ (G1299= 0))*(H1299+ (H1299= 0))*(I1299+ (I1299= 0))</f>
        <v>21</v>
      </c>
      <c r="K1299" s="10"/>
      <c r="L1299" s="10"/>
      <c r="M1299" s="10"/>
    </row>
    <row r="1300" spans="1:13" x14ac:dyDescent="0.35">
      <c r="A1300" s="10"/>
      <c r="B1300" s="10"/>
      <c r="C1300" s="10"/>
      <c r="D1300" s="13"/>
      <c r="E1300" s="11" t="s">
        <v>0</v>
      </c>
      <c r="F1300" s="10">
        <v>0</v>
      </c>
      <c r="G1300" s="14">
        <v>0</v>
      </c>
      <c r="H1300" s="14">
        <v>0</v>
      </c>
      <c r="I1300" s="14">
        <v>0</v>
      </c>
      <c r="J1300" s="12">
        <f>F1300*(G1300+ (G1300= 0))*(H1300+ (H1300= 0))*(I1300+ (I1300= 0))</f>
        <v>0</v>
      </c>
      <c r="K1300" s="10"/>
      <c r="L1300" s="10"/>
      <c r="M1300" s="10"/>
    </row>
    <row r="1301" spans="1:13" x14ac:dyDescent="0.35">
      <c r="A1301" s="10"/>
      <c r="B1301" s="10"/>
      <c r="C1301" s="10"/>
      <c r="D1301" s="13"/>
      <c r="E1301" s="10"/>
      <c r="F1301" s="10"/>
      <c r="G1301" s="10"/>
      <c r="H1301" s="10"/>
      <c r="I1301" s="10"/>
      <c r="J1301" s="15" t="s">
        <v>754</v>
      </c>
      <c r="K1301" s="9">
        <f>SUM(J1299:J1300)</f>
        <v>21</v>
      </c>
      <c r="L1301" s="14">
        <v>0</v>
      </c>
      <c r="M1301" s="9">
        <f>ROUND(L1301*K1301,2)</f>
        <v>0</v>
      </c>
    </row>
    <row r="1302" spans="1:13" ht="1.1499999999999999" customHeight="1" x14ac:dyDescent="0.35">
      <c r="A1302" s="16"/>
      <c r="B1302" s="16"/>
      <c r="C1302" s="16"/>
      <c r="D1302" s="24"/>
      <c r="E1302" s="16"/>
      <c r="F1302" s="16"/>
      <c r="G1302" s="16"/>
      <c r="H1302" s="16"/>
      <c r="I1302" s="16"/>
      <c r="J1302" s="16"/>
      <c r="K1302" s="16"/>
      <c r="L1302" s="16"/>
      <c r="M1302" s="16"/>
    </row>
    <row r="1303" spans="1:13" x14ac:dyDescent="0.35">
      <c r="A1303" s="11" t="s">
        <v>758</v>
      </c>
      <c r="B1303" s="11" t="s">
        <v>715</v>
      </c>
      <c r="C1303" s="11" t="s">
        <v>131</v>
      </c>
      <c r="D1303" s="23" t="s">
        <v>759</v>
      </c>
      <c r="E1303" s="10"/>
      <c r="F1303" s="10"/>
      <c r="G1303" s="10"/>
      <c r="H1303" s="10"/>
      <c r="I1303" s="10"/>
      <c r="J1303" s="10"/>
      <c r="K1303" s="12">
        <f>K1307</f>
        <v>15</v>
      </c>
      <c r="L1303" s="12">
        <f>L1307</f>
        <v>0</v>
      </c>
      <c r="M1303" s="12">
        <f>M1307</f>
        <v>0</v>
      </c>
    </row>
    <row r="1304" spans="1:13" ht="94.5" x14ac:dyDescent="0.35">
      <c r="A1304" s="10"/>
      <c r="B1304" s="10"/>
      <c r="C1304" s="10"/>
      <c r="D1304" s="13" t="s">
        <v>760</v>
      </c>
      <c r="E1304" s="10"/>
      <c r="F1304" s="10"/>
      <c r="G1304" s="10"/>
      <c r="H1304" s="10"/>
      <c r="I1304" s="10"/>
      <c r="J1304" s="10"/>
      <c r="K1304" s="10"/>
      <c r="L1304" s="10"/>
      <c r="M1304" s="10"/>
    </row>
    <row r="1305" spans="1:13" x14ac:dyDescent="0.35">
      <c r="A1305" s="10"/>
      <c r="B1305" s="10"/>
      <c r="C1305" s="10"/>
      <c r="D1305" s="13"/>
      <c r="E1305" s="11" t="s">
        <v>761</v>
      </c>
      <c r="F1305" s="10">
        <v>15</v>
      </c>
      <c r="G1305" s="14">
        <v>0</v>
      </c>
      <c r="H1305" s="14">
        <v>0</v>
      </c>
      <c r="I1305" s="14">
        <v>0</v>
      </c>
      <c r="J1305" s="12">
        <f>F1305*(G1305+ (G1305= 0))*(H1305+ (H1305= 0))*(I1305+ (I1305= 0))</f>
        <v>15</v>
      </c>
      <c r="K1305" s="10"/>
      <c r="L1305" s="10"/>
      <c r="M1305" s="10"/>
    </row>
    <row r="1306" spans="1:13" x14ac:dyDescent="0.35">
      <c r="A1306" s="10"/>
      <c r="B1306" s="10"/>
      <c r="C1306" s="10"/>
      <c r="D1306" s="13"/>
      <c r="E1306" s="11" t="s">
        <v>0</v>
      </c>
      <c r="F1306" s="10">
        <v>0</v>
      </c>
      <c r="G1306" s="14">
        <v>0</v>
      </c>
      <c r="H1306" s="14">
        <v>0</v>
      </c>
      <c r="I1306" s="14">
        <v>0</v>
      </c>
      <c r="J1306" s="12">
        <f>F1306*(G1306+ (G1306= 0))*(H1306+ (H1306= 0))*(I1306+ (I1306= 0))</f>
        <v>0</v>
      </c>
      <c r="K1306" s="10"/>
      <c r="L1306" s="10"/>
      <c r="M1306" s="10"/>
    </row>
    <row r="1307" spans="1:13" x14ac:dyDescent="0.35">
      <c r="A1307" s="10"/>
      <c r="B1307" s="10"/>
      <c r="C1307" s="10"/>
      <c r="D1307" s="13"/>
      <c r="E1307" s="10"/>
      <c r="F1307" s="10"/>
      <c r="G1307" s="10"/>
      <c r="H1307" s="10"/>
      <c r="I1307" s="10"/>
      <c r="J1307" s="15" t="s">
        <v>758</v>
      </c>
      <c r="K1307" s="9">
        <f>SUM(J1305:J1306)</f>
        <v>15</v>
      </c>
      <c r="L1307" s="14">
        <v>0</v>
      </c>
      <c r="M1307" s="9">
        <f>ROUND(L1307*K1307,2)</f>
        <v>0</v>
      </c>
    </row>
    <row r="1308" spans="1:13" ht="1.1499999999999999" customHeight="1" x14ac:dyDescent="0.35">
      <c r="A1308" s="16"/>
      <c r="B1308" s="16"/>
      <c r="C1308" s="16"/>
      <c r="D1308" s="24"/>
      <c r="E1308" s="16"/>
      <c r="F1308" s="16"/>
      <c r="G1308" s="16"/>
      <c r="H1308" s="16"/>
      <c r="I1308" s="16"/>
      <c r="J1308" s="16"/>
      <c r="K1308" s="16"/>
      <c r="L1308" s="16"/>
      <c r="M1308" s="16"/>
    </row>
    <row r="1309" spans="1:13" x14ac:dyDescent="0.35">
      <c r="A1309" s="11" t="s">
        <v>762</v>
      </c>
      <c r="B1309" s="11" t="s">
        <v>715</v>
      </c>
      <c r="C1309" s="11" t="s">
        <v>131</v>
      </c>
      <c r="D1309" s="23" t="s">
        <v>763</v>
      </c>
      <c r="E1309" s="10"/>
      <c r="F1309" s="10"/>
      <c r="G1309" s="10"/>
      <c r="H1309" s="10"/>
      <c r="I1309" s="10"/>
      <c r="J1309" s="10"/>
      <c r="K1309" s="12">
        <f>K1313</f>
        <v>23</v>
      </c>
      <c r="L1309" s="12">
        <f>L1313</f>
        <v>0</v>
      </c>
      <c r="M1309" s="12">
        <f>M1313</f>
        <v>0</v>
      </c>
    </row>
    <row r="1310" spans="1:13" ht="94.5" x14ac:dyDescent="0.35">
      <c r="A1310" s="10"/>
      <c r="B1310" s="10"/>
      <c r="C1310" s="10"/>
      <c r="D1310" s="13" t="s">
        <v>764</v>
      </c>
      <c r="E1310" s="10"/>
      <c r="F1310" s="10"/>
      <c r="G1310" s="10"/>
      <c r="H1310" s="10"/>
      <c r="I1310" s="10"/>
      <c r="J1310" s="10"/>
      <c r="K1310" s="10"/>
      <c r="L1310" s="10"/>
      <c r="M1310" s="10"/>
    </row>
    <row r="1311" spans="1:13" x14ac:dyDescent="0.35">
      <c r="A1311" s="10"/>
      <c r="B1311" s="10"/>
      <c r="C1311" s="10"/>
      <c r="D1311" s="13"/>
      <c r="E1311" s="11" t="s">
        <v>765</v>
      </c>
      <c r="F1311" s="10">
        <v>23</v>
      </c>
      <c r="G1311" s="14">
        <v>0</v>
      </c>
      <c r="H1311" s="14">
        <v>0</v>
      </c>
      <c r="I1311" s="14">
        <v>0</v>
      </c>
      <c r="J1311" s="12">
        <f>F1311*(G1311+ (G1311= 0))*(H1311+ (H1311= 0))*(I1311+ (I1311= 0))</f>
        <v>23</v>
      </c>
      <c r="K1311" s="10"/>
      <c r="L1311" s="10"/>
      <c r="M1311" s="10"/>
    </row>
    <row r="1312" spans="1:13" x14ac:dyDescent="0.35">
      <c r="A1312" s="10"/>
      <c r="B1312" s="10"/>
      <c r="C1312" s="10"/>
      <c r="D1312" s="13"/>
      <c r="E1312" s="11" t="s">
        <v>0</v>
      </c>
      <c r="F1312" s="10">
        <v>0</v>
      </c>
      <c r="G1312" s="14">
        <v>0</v>
      </c>
      <c r="H1312" s="14">
        <v>0</v>
      </c>
      <c r="I1312" s="14">
        <v>0</v>
      </c>
      <c r="J1312" s="12">
        <f>F1312*(G1312+ (G1312= 0))*(H1312+ (H1312= 0))*(I1312+ (I1312= 0))</f>
        <v>0</v>
      </c>
      <c r="K1312" s="10"/>
      <c r="L1312" s="10"/>
      <c r="M1312" s="10"/>
    </row>
    <row r="1313" spans="1:13" x14ac:dyDescent="0.35">
      <c r="A1313" s="10"/>
      <c r="B1313" s="10"/>
      <c r="C1313" s="10"/>
      <c r="D1313" s="13"/>
      <c r="E1313" s="10"/>
      <c r="F1313" s="10"/>
      <c r="G1313" s="10"/>
      <c r="H1313" s="10"/>
      <c r="I1313" s="10"/>
      <c r="J1313" s="15" t="s">
        <v>762</v>
      </c>
      <c r="K1313" s="9">
        <f>SUM(J1311:J1312)</f>
        <v>23</v>
      </c>
      <c r="L1313" s="14">
        <v>0</v>
      </c>
      <c r="M1313" s="9">
        <f>ROUND(L1313*K1313,2)</f>
        <v>0</v>
      </c>
    </row>
    <row r="1314" spans="1:13" ht="1.1499999999999999" customHeight="1" x14ac:dyDescent="0.35">
      <c r="A1314" s="16"/>
      <c r="B1314" s="16"/>
      <c r="C1314" s="16"/>
      <c r="D1314" s="24"/>
      <c r="E1314" s="16"/>
      <c r="F1314" s="16"/>
      <c r="G1314" s="16"/>
      <c r="H1314" s="16"/>
      <c r="I1314" s="16"/>
      <c r="J1314" s="16"/>
      <c r="K1314" s="16"/>
      <c r="L1314" s="16"/>
      <c r="M1314" s="16"/>
    </row>
    <row r="1315" spans="1:13" x14ac:dyDescent="0.35">
      <c r="A1315" s="11" t="s">
        <v>743</v>
      </c>
      <c r="B1315" s="11" t="s">
        <v>715</v>
      </c>
      <c r="C1315" s="11" t="s">
        <v>131</v>
      </c>
      <c r="D1315" s="23" t="s">
        <v>744</v>
      </c>
      <c r="E1315" s="10"/>
      <c r="F1315" s="10"/>
      <c r="G1315" s="10"/>
      <c r="H1315" s="10"/>
      <c r="I1315" s="10"/>
      <c r="J1315" s="10"/>
      <c r="K1315" s="14">
        <v>10</v>
      </c>
      <c r="L1315" s="14">
        <v>0</v>
      </c>
      <c r="M1315" s="12">
        <f>ROUND(K1315*L1315,2)</f>
        <v>0</v>
      </c>
    </row>
    <row r="1316" spans="1:13" ht="42" x14ac:dyDescent="0.35">
      <c r="A1316" s="10"/>
      <c r="B1316" s="10"/>
      <c r="C1316" s="10"/>
      <c r="D1316" s="13" t="s">
        <v>745</v>
      </c>
      <c r="E1316" s="10"/>
      <c r="F1316" s="10"/>
      <c r="G1316" s="10"/>
      <c r="H1316" s="10"/>
      <c r="I1316" s="10"/>
      <c r="J1316" s="10"/>
      <c r="K1316" s="10"/>
      <c r="L1316" s="10"/>
      <c r="M1316" s="10"/>
    </row>
    <row r="1317" spans="1:13" x14ac:dyDescent="0.35">
      <c r="A1317" s="11" t="s">
        <v>747</v>
      </c>
      <c r="B1317" s="11" t="s">
        <v>715</v>
      </c>
      <c r="C1317" s="11" t="s">
        <v>131</v>
      </c>
      <c r="D1317" s="23" t="s">
        <v>748</v>
      </c>
      <c r="E1317" s="10"/>
      <c r="F1317" s="10"/>
      <c r="G1317" s="10"/>
      <c r="H1317" s="10"/>
      <c r="I1317" s="10"/>
      <c r="J1317" s="10"/>
      <c r="K1317" s="14">
        <v>118</v>
      </c>
      <c r="L1317" s="14">
        <v>0</v>
      </c>
      <c r="M1317" s="12">
        <f>ROUND(K1317*L1317,2)</f>
        <v>0</v>
      </c>
    </row>
    <row r="1318" spans="1:13" ht="42" x14ac:dyDescent="0.35">
      <c r="A1318" s="10"/>
      <c r="B1318" s="10"/>
      <c r="C1318" s="10"/>
      <c r="D1318" s="13" t="s">
        <v>749</v>
      </c>
      <c r="E1318" s="10"/>
      <c r="F1318" s="10"/>
      <c r="G1318" s="10"/>
      <c r="H1318" s="10"/>
      <c r="I1318" s="10"/>
      <c r="J1318" s="10"/>
      <c r="K1318" s="10"/>
      <c r="L1318" s="10"/>
      <c r="M1318" s="10"/>
    </row>
    <row r="1319" spans="1:13" x14ac:dyDescent="0.35">
      <c r="A1319" s="11" t="s">
        <v>766</v>
      </c>
      <c r="B1319" s="11" t="s">
        <v>715</v>
      </c>
      <c r="C1319" s="11" t="s">
        <v>131</v>
      </c>
      <c r="D1319" s="23" t="s">
        <v>767</v>
      </c>
      <c r="E1319" s="10"/>
      <c r="F1319" s="10"/>
      <c r="G1319" s="10"/>
      <c r="H1319" s="10"/>
      <c r="I1319" s="10"/>
      <c r="J1319" s="10"/>
      <c r="K1319" s="12">
        <f>K1323</f>
        <v>23</v>
      </c>
      <c r="L1319" s="12">
        <f>L1323</f>
        <v>0</v>
      </c>
      <c r="M1319" s="12">
        <f>M1323</f>
        <v>0</v>
      </c>
    </row>
    <row r="1320" spans="1:13" ht="42" x14ac:dyDescent="0.35">
      <c r="A1320" s="10"/>
      <c r="B1320" s="10"/>
      <c r="C1320" s="10"/>
      <c r="D1320" s="13" t="s">
        <v>768</v>
      </c>
      <c r="E1320" s="10"/>
      <c r="F1320" s="10"/>
      <c r="G1320" s="10"/>
      <c r="H1320" s="10"/>
      <c r="I1320" s="10"/>
      <c r="J1320" s="10"/>
      <c r="K1320" s="10"/>
      <c r="L1320" s="10"/>
      <c r="M1320" s="10"/>
    </row>
    <row r="1321" spans="1:13" x14ac:dyDescent="0.35">
      <c r="A1321" s="10"/>
      <c r="B1321" s="10"/>
      <c r="C1321" s="10"/>
      <c r="D1321" s="13"/>
      <c r="E1321" s="11" t="s">
        <v>769</v>
      </c>
      <c r="F1321" s="10">
        <v>23</v>
      </c>
      <c r="G1321" s="14">
        <v>0</v>
      </c>
      <c r="H1321" s="14">
        <v>0</v>
      </c>
      <c r="I1321" s="14">
        <v>0</v>
      </c>
      <c r="J1321" s="12">
        <f>F1321*(G1321+ (G1321= 0))*(H1321+ (H1321= 0))*(I1321+ (I1321= 0))</f>
        <v>23</v>
      </c>
      <c r="K1321" s="10"/>
      <c r="L1321" s="10"/>
      <c r="M1321" s="10"/>
    </row>
    <row r="1322" spans="1:13" x14ac:dyDescent="0.35">
      <c r="A1322" s="10"/>
      <c r="B1322" s="10"/>
      <c r="C1322" s="10"/>
      <c r="D1322" s="13"/>
      <c r="E1322" s="11" t="s">
        <v>0</v>
      </c>
      <c r="F1322" s="10">
        <v>0</v>
      </c>
      <c r="G1322" s="14">
        <v>0</v>
      </c>
      <c r="H1322" s="14">
        <v>0</v>
      </c>
      <c r="I1322" s="14">
        <v>0</v>
      </c>
      <c r="J1322" s="12">
        <f>F1322*(G1322+ (G1322= 0))*(H1322+ (H1322= 0))*(I1322+ (I1322= 0))</f>
        <v>0</v>
      </c>
      <c r="K1322" s="10"/>
      <c r="L1322" s="10"/>
      <c r="M1322" s="10"/>
    </row>
    <row r="1323" spans="1:13" x14ac:dyDescent="0.35">
      <c r="A1323" s="10"/>
      <c r="B1323" s="10"/>
      <c r="C1323" s="10"/>
      <c r="D1323" s="13"/>
      <c r="E1323" s="10"/>
      <c r="F1323" s="10"/>
      <c r="G1323" s="10"/>
      <c r="H1323" s="10"/>
      <c r="I1323" s="10"/>
      <c r="J1323" s="15" t="s">
        <v>766</v>
      </c>
      <c r="K1323" s="9">
        <f>SUM(J1321:J1322)</f>
        <v>23</v>
      </c>
      <c r="L1323" s="14">
        <v>0</v>
      </c>
      <c r="M1323" s="9">
        <f>ROUND(L1323*K1323,2)</f>
        <v>0</v>
      </c>
    </row>
    <row r="1324" spans="1:13" ht="1.1499999999999999" customHeight="1" x14ac:dyDescent="0.35">
      <c r="A1324" s="16"/>
      <c r="B1324" s="16"/>
      <c r="C1324" s="16"/>
      <c r="D1324" s="24"/>
      <c r="E1324" s="16"/>
      <c r="F1324" s="16"/>
      <c r="G1324" s="16"/>
      <c r="H1324" s="16"/>
      <c r="I1324" s="16"/>
      <c r="J1324" s="16"/>
      <c r="K1324" s="16"/>
      <c r="L1324" s="16"/>
      <c r="M1324" s="16"/>
    </row>
    <row r="1325" spans="1:13" x14ac:dyDescent="0.35">
      <c r="A1325" s="11" t="s">
        <v>754</v>
      </c>
      <c r="B1325" s="11" t="s">
        <v>715</v>
      </c>
      <c r="C1325" s="11" t="s">
        <v>131</v>
      </c>
      <c r="D1325" s="23" t="s">
        <v>755</v>
      </c>
      <c r="E1325" s="10"/>
      <c r="F1325" s="10"/>
      <c r="G1325" s="10"/>
      <c r="H1325" s="10"/>
      <c r="I1325" s="10"/>
      <c r="J1325" s="10"/>
      <c r="K1325" s="14">
        <v>21</v>
      </c>
      <c r="L1325" s="14">
        <v>0</v>
      </c>
      <c r="M1325" s="12">
        <f>ROUND(K1325*L1325,2)</f>
        <v>0</v>
      </c>
    </row>
    <row r="1326" spans="1:13" ht="42" x14ac:dyDescent="0.35">
      <c r="A1326" s="10"/>
      <c r="B1326" s="10"/>
      <c r="C1326" s="10"/>
      <c r="D1326" s="13" t="s">
        <v>756</v>
      </c>
      <c r="E1326" s="10"/>
      <c r="F1326" s="10"/>
      <c r="G1326" s="10"/>
      <c r="H1326" s="10"/>
      <c r="I1326" s="10"/>
      <c r="J1326" s="10"/>
      <c r="K1326" s="10"/>
      <c r="L1326" s="10"/>
      <c r="M1326" s="10"/>
    </row>
    <row r="1327" spans="1:13" x14ac:dyDescent="0.35">
      <c r="A1327" s="11" t="s">
        <v>770</v>
      </c>
      <c r="B1327" s="11" t="s">
        <v>19</v>
      </c>
      <c r="C1327" s="11" t="s">
        <v>131</v>
      </c>
      <c r="D1327" s="23" t="s">
        <v>771</v>
      </c>
      <c r="E1327" s="10"/>
      <c r="F1327" s="10"/>
      <c r="G1327" s="10"/>
      <c r="H1327" s="10"/>
      <c r="I1327" s="10"/>
      <c r="J1327" s="10"/>
      <c r="K1327" s="12">
        <f>K1331</f>
        <v>4594</v>
      </c>
      <c r="L1327" s="12">
        <f>L1331</f>
        <v>0</v>
      </c>
      <c r="M1327" s="12">
        <f>M1331</f>
        <v>0</v>
      </c>
    </row>
    <row r="1328" spans="1:13" ht="94.5" x14ac:dyDescent="0.35">
      <c r="A1328" s="10"/>
      <c r="B1328" s="10"/>
      <c r="C1328" s="10"/>
      <c r="D1328" s="13" t="s">
        <v>772</v>
      </c>
      <c r="E1328" s="10"/>
      <c r="F1328" s="10"/>
      <c r="G1328" s="10"/>
      <c r="H1328" s="10"/>
      <c r="I1328" s="10"/>
      <c r="J1328" s="10"/>
      <c r="K1328" s="10"/>
      <c r="L1328" s="10"/>
      <c r="M1328" s="10"/>
    </row>
    <row r="1329" spans="1:13" x14ac:dyDescent="0.35">
      <c r="A1329" s="10"/>
      <c r="B1329" s="10"/>
      <c r="C1329" s="10"/>
      <c r="D1329" s="13"/>
      <c r="E1329" s="11" t="s">
        <v>0</v>
      </c>
      <c r="F1329" s="10">
        <v>4594</v>
      </c>
      <c r="G1329" s="14">
        <v>0</v>
      </c>
      <c r="H1329" s="14">
        <v>0</v>
      </c>
      <c r="I1329" s="14">
        <v>0</v>
      </c>
      <c r="J1329" s="12">
        <f>F1329*(G1329+ (G1329= 0))*(H1329+ (H1329= 0))*(I1329+ (I1329= 0))</f>
        <v>4594</v>
      </c>
      <c r="K1329" s="10"/>
      <c r="L1329" s="10"/>
      <c r="M1329" s="10"/>
    </row>
    <row r="1330" spans="1:13" x14ac:dyDescent="0.35">
      <c r="A1330" s="10"/>
      <c r="B1330" s="10"/>
      <c r="C1330" s="10"/>
      <c r="D1330" s="13"/>
      <c r="E1330" s="11" t="s">
        <v>0</v>
      </c>
      <c r="F1330" s="10">
        <v>0</v>
      </c>
      <c r="G1330" s="14">
        <v>0</v>
      </c>
      <c r="H1330" s="14">
        <v>0</v>
      </c>
      <c r="I1330" s="14">
        <v>0</v>
      </c>
      <c r="J1330" s="12">
        <f>F1330*(G1330+ (G1330= 0))*(H1330+ (H1330= 0))*(I1330+ (I1330= 0))</f>
        <v>0</v>
      </c>
      <c r="K1330" s="10"/>
      <c r="L1330" s="10"/>
      <c r="M1330" s="10"/>
    </row>
    <row r="1331" spans="1:13" x14ac:dyDescent="0.35">
      <c r="A1331" s="10"/>
      <c r="B1331" s="10"/>
      <c r="C1331" s="10"/>
      <c r="D1331" s="13"/>
      <c r="E1331" s="10"/>
      <c r="F1331" s="10"/>
      <c r="G1331" s="10"/>
      <c r="H1331" s="10"/>
      <c r="I1331" s="10"/>
      <c r="J1331" s="15" t="s">
        <v>773</v>
      </c>
      <c r="K1331" s="9">
        <f>SUM(J1329:J1330)</f>
        <v>4594</v>
      </c>
      <c r="L1331" s="14">
        <v>0</v>
      </c>
      <c r="M1331" s="9">
        <f>ROUND(L1331*K1331,2)</f>
        <v>0</v>
      </c>
    </row>
    <row r="1332" spans="1:13" ht="1.1499999999999999" customHeight="1" x14ac:dyDescent="0.35">
      <c r="A1332" s="16"/>
      <c r="B1332" s="16"/>
      <c r="C1332" s="16"/>
      <c r="D1332" s="24"/>
      <c r="E1332" s="16"/>
      <c r="F1332" s="16"/>
      <c r="G1332" s="16"/>
      <c r="H1332" s="16"/>
      <c r="I1332" s="16"/>
      <c r="J1332" s="16"/>
      <c r="K1332" s="16"/>
      <c r="L1332" s="16"/>
      <c r="M1332" s="16"/>
    </row>
    <row r="1333" spans="1:13" x14ac:dyDescent="0.35">
      <c r="A1333" s="11" t="s">
        <v>774</v>
      </c>
      <c r="B1333" s="11" t="s">
        <v>19</v>
      </c>
      <c r="C1333" s="11" t="s">
        <v>131</v>
      </c>
      <c r="D1333" s="23" t="s">
        <v>775</v>
      </c>
      <c r="E1333" s="10"/>
      <c r="F1333" s="10"/>
      <c r="G1333" s="10"/>
      <c r="H1333" s="10"/>
      <c r="I1333" s="10"/>
      <c r="J1333" s="10"/>
      <c r="K1333" s="12">
        <f>K1337</f>
        <v>12200</v>
      </c>
      <c r="L1333" s="12">
        <f>L1337</f>
        <v>0</v>
      </c>
      <c r="M1333" s="12">
        <f>M1337</f>
        <v>0</v>
      </c>
    </row>
    <row r="1334" spans="1:13" ht="94.5" x14ac:dyDescent="0.35">
      <c r="A1334" s="10"/>
      <c r="B1334" s="10"/>
      <c r="C1334" s="10"/>
      <c r="D1334" s="13" t="s">
        <v>776</v>
      </c>
      <c r="E1334" s="10"/>
      <c r="F1334" s="10"/>
      <c r="G1334" s="10"/>
      <c r="H1334" s="10"/>
      <c r="I1334" s="10"/>
      <c r="J1334" s="10"/>
      <c r="K1334" s="10"/>
      <c r="L1334" s="10"/>
      <c r="M1334" s="10"/>
    </row>
    <row r="1335" spans="1:13" x14ac:dyDescent="0.35">
      <c r="A1335" s="10"/>
      <c r="B1335" s="10"/>
      <c r="C1335" s="10"/>
      <c r="D1335" s="13"/>
      <c r="E1335" s="11" t="s">
        <v>0</v>
      </c>
      <c r="F1335" s="10">
        <v>12200</v>
      </c>
      <c r="G1335" s="14">
        <v>0</v>
      </c>
      <c r="H1335" s="14">
        <v>0</v>
      </c>
      <c r="I1335" s="14">
        <v>0</v>
      </c>
      <c r="J1335" s="12">
        <f>F1335*(G1335+ (G1335= 0))*(H1335+ (H1335= 0))*(I1335+ (I1335= 0))</f>
        <v>12200</v>
      </c>
      <c r="K1335" s="10"/>
      <c r="L1335" s="10"/>
      <c r="M1335" s="10"/>
    </row>
    <row r="1336" spans="1:13" x14ac:dyDescent="0.35">
      <c r="A1336" s="10"/>
      <c r="B1336" s="10"/>
      <c r="C1336" s="10"/>
      <c r="D1336" s="13"/>
      <c r="E1336" s="11" t="s">
        <v>0</v>
      </c>
      <c r="F1336" s="10">
        <v>0</v>
      </c>
      <c r="G1336" s="14">
        <v>0</v>
      </c>
      <c r="H1336" s="14">
        <v>0</v>
      </c>
      <c r="I1336" s="14">
        <v>0</v>
      </c>
      <c r="J1336" s="12">
        <f>F1336*(G1336+ (G1336= 0))*(H1336+ (H1336= 0))*(I1336+ (I1336= 0))</f>
        <v>0</v>
      </c>
      <c r="K1336" s="10"/>
      <c r="L1336" s="10"/>
      <c r="M1336" s="10"/>
    </row>
    <row r="1337" spans="1:13" x14ac:dyDescent="0.35">
      <c r="A1337" s="10"/>
      <c r="B1337" s="10"/>
      <c r="C1337" s="10"/>
      <c r="D1337" s="13"/>
      <c r="E1337" s="10"/>
      <c r="F1337" s="10"/>
      <c r="G1337" s="10"/>
      <c r="H1337" s="10"/>
      <c r="I1337" s="10"/>
      <c r="J1337" s="15" t="s">
        <v>777</v>
      </c>
      <c r="K1337" s="9">
        <f>SUM(J1335:J1336)</f>
        <v>12200</v>
      </c>
      <c r="L1337" s="14">
        <v>0</v>
      </c>
      <c r="M1337" s="9">
        <f>ROUND(L1337*K1337,2)</f>
        <v>0</v>
      </c>
    </row>
    <row r="1338" spans="1:13" ht="1.1499999999999999" customHeight="1" x14ac:dyDescent="0.35">
      <c r="A1338" s="16"/>
      <c r="B1338" s="16"/>
      <c r="C1338" s="16"/>
      <c r="D1338" s="24"/>
      <c r="E1338" s="16"/>
      <c r="F1338" s="16"/>
      <c r="G1338" s="16"/>
      <c r="H1338" s="16"/>
      <c r="I1338" s="16"/>
      <c r="J1338" s="16"/>
      <c r="K1338" s="16"/>
      <c r="L1338" s="16"/>
      <c r="M1338" s="16"/>
    </row>
    <row r="1339" spans="1:13" x14ac:dyDescent="0.35">
      <c r="A1339" s="11" t="s">
        <v>778</v>
      </c>
      <c r="B1339" s="11" t="s">
        <v>19</v>
      </c>
      <c r="C1339" s="11" t="s">
        <v>131</v>
      </c>
      <c r="D1339" s="23" t="s">
        <v>779</v>
      </c>
      <c r="E1339" s="10"/>
      <c r="F1339" s="10"/>
      <c r="G1339" s="10"/>
      <c r="H1339" s="10"/>
      <c r="I1339" s="10"/>
      <c r="J1339" s="10"/>
      <c r="K1339" s="12">
        <f>K1343</f>
        <v>1438</v>
      </c>
      <c r="L1339" s="12">
        <f>L1343</f>
        <v>0</v>
      </c>
      <c r="M1339" s="12">
        <f>M1343</f>
        <v>0</v>
      </c>
    </row>
    <row r="1340" spans="1:13" ht="94.5" x14ac:dyDescent="0.35">
      <c r="A1340" s="10"/>
      <c r="B1340" s="10"/>
      <c r="C1340" s="10"/>
      <c r="D1340" s="13" t="s">
        <v>780</v>
      </c>
      <c r="E1340" s="10"/>
      <c r="F1340" s="10"/>
      <c r="G1340" s="10"/>
      <c r="H1340" s="10"/>
      <c r="I1340" s="10"/>
      <c r="J1340" s="10"/>
      <c r="K1340" s="10"/>
      <c r="L1340" s="10"/>
      <c r="M1340" s="10"/>
    </row>
    <row r="1341" spans="1:13" x14ac:dyDescent="0.35">
      <c r="A1341" s="10"/>
      <c r="B1341" s="10"/>
      <c r="C1341" s="10"/>
      <c r="D1341" s="13"/>
      <c r="E1341" s="11" t="s">
        <v>0</v>
      </c>
      <c r="F1341" s="10">
        <v>1438</v>
      </c>
      <c r="G1341" s="14">
        <v>0</v>
      </c>
      <c r="H1341" s="14">
        <v>0</v>
      </c>
      <c r="I1341" s="14">
        <v>0</v>
      </c>
      <c r="J1341" s="12">
        <f>F1341*(G1341+ (G1341= 0))*(H1341+ (H1341= 0))*(I1341+ (I1341= 0))</f>
        <v>1438</v>
      </c>
      <c r="K1341" s="10"/>
      <c r="L1341" s="10"/>
      <c r="M1341" s="10"/>
    </row>
    <row r="1342" spans="1:13" x14ac:dyDescent="0.35">
      <c r="A1342" s="10"/>
      <c r="B1342" s="10"/>
      <c r="C1342" s="10"/>
      <c r="D1342" s="13"/>
      <c r="E1342" s="11" t="s">
        <v>0</v>
      </c>
      <c r="F1342" s="10">
        <v>0</v>
      </c>
      <c r="G1342" s="14">
        <v>0</v>
      </c>
      <c r="H1342" s="14">
        <v>0</v>
      </c>
      <c r="I1342" s="14">
        <v>0</v>
      </c>
      <c r="J1342" s="12">
        <f>F1342*(G1342+ (G1342= 0))*(H1342+ (H1342= 0))*(I1342+ (I1342= 0))</f>
        <v>0</v>
      </c>
      <c r="K1342" s="10"/>
      <c r="L1342" s="10"/>
      <c r="M1342" s="10"/>
    </row>
    <row r="1343" spans="1:13" x14ac:dyDescent="0.35">
      <c r="A1343" s="10"/>
      <c r="B1343" s="10"/>
      <c r="C1343" s="10"/>
      <c r="D1343" s="13"/>
      <c r="E1343" s="10"/>
      <c r="F1343" s="10"/>
      <c r="G1343" s="10"/>
      <c r="H1343" s="10"/>
      <c r="I1343" s="10"/>
      <c r="J1343" s="15" t="s">
        <v>781</v>
      </c>
      <c r="K1343" s="9">
        <f>SUM(J1341:J1342)</f>
        <v>1438</v>
      </c>
      <c r="L1343" s="14">
        <v>0</v>
      </c>
      <c r="M1343" s="9">
        <f>ROUND(L1343*K1343,2)</f>
        <v>0</v>
      </c>
    </row>
    <row r="1344" spans="1:13" ht="1.1499999999999999" customHeight="1" x14ac:dyDescent="0.35">
      <c r="A1344" s="16"/>
      <c r="B1344" s="16"/>
      <c r="C1344" s="16"/>
      <c r="D1344" s="24"/>
      <c r="E1344" s="16"/>
      <c r="F1344" s="16"/>
      <c r="G1344" s="16"/>
      <c r="H1344" s="16"/>
      <c r="I1344" s="16"/>
      <c r="J1344" s="16"/>
      <c r="K1344" s="16"/>
      <c r="L1344" s="16"/>
      <c r="M1344" s="16"/>
    </row>
    <row r="1345" spans="1:13" x14ac:dyDescent="0.35">
      <c r="A1345" s="11" t="s">
        <v>782</v>
      </c>
      <c r="B1345" s="11" t="s">
        <v>19</v>
      </c>
      <c r="C1345" s="11" t="s">
        <v>131</v>
      </c>
      <c r="D1345" s="23" t="s">
        <v>783</v>
      </c>
      <c r="E1345" s="10"/>
      <c r="F1345" s="10"/>
      <c r="G1345" s="10"/>
      <c r="H1345" s="10"/>
      <c r="I1345" s="10"/>
      <c r="J1345" s="10"/>
      <c r="K1345" s="12">
        <f>K1349</f>
        <v>663</v>
      </c>
      <c r="L1345" s="12">
        <f>L1349</f>
        <v>0</v>
      </c>
      <c r="M1345" s="12">
        <f>M1349</f>
        <v>0</v>
      </c>
    </row>
    <row r="1346" spans="1:13" ht="94.5" x14ac:dyDescent="0.35">
      <c r="A1346" s="10"/>
      <c r="B1346" s="10"/>
      <c r="C1346" s="10"/>
      <c r="D1346" s="13" t="s">
        <v>784</v>
      </c>
      <c r="E1346" s="10"/>
      <c r="F1346" s="10"/>
      <c r="G1346" s="10"/>
      <c r="H1346" s="10"/>
      <c r="I1346" s="10"/>
      <c r="J1346" s="10"/>
      <c r="K1346" s="10"/>
      <c r="L1346" s="10"/>
      <c r="M1346" s="10"/>
    </row>
    <row r="1347" spans="1:13" x14ac:dyDescent="0.35">
      <c r="A1347" s="10"/>
      <c r="B1347" s="10"/>
      <c r="C1347" s="10"/>
      <c r="D1347" s="13"/>
      <c r="E1347" s="11" t="s">
        <v>0</v>
      </c>
      <c r="F1347" s="10">
        <v>663</v>
      </c>
      <c r="G1347" s="14">
        <v>0</v>
      </c>
      <c r="H1347" s="14">
        <v>0</v>
      </c>
      <c r="I1347" s="14">
        <v>0</v>
      </c>
      <c r="J1347" s="12">
        <f>F1347*(G1347+ (G1347= 0))*(H1347+ (H1347= 0))*(I1347+ (I1347= 0))</f>
        <v>663</v>
      </c>
      <c r="K1347" s="10"/>
      <c r="L1347" s="10"/>
      <c r="M1347" s="10"/>
    </row>
    <row r="1348" spans="1:13" x14ac:dyDescent="0.35">
      <c r="A1348" s="10"/>
      <c r="B1348" s="10"/>
      <c r="C1348" s="10"/>
      <c r="D1348" s="13"/>
      <c r="E1348" s="11" t="s">
        <v>0</v>
      </c>
      <c r="F1348" s="10">
        <v>0</v>
      </c>
      <c r="G1348" s="14">
        <v>0</v>
      </c>
      <c r="H1348" s="14">
        <v>0</v>
      </c>
      <c r="I1348" s="14">
        <v>0</v>
      </c>
      <c r="J1348" s="12">
        <f>F1348*(G1348+ (G1348= 0))*(H1348+ (H1348= 0))*(I1348+ (I1348= 0))</f>
        <v>0</v>
      </c>
      <c r="K1348" s="10"/>
      <c r="L1348" s="10"/>
      <c r="M1348" s="10"/>
    </row>
    <row r="1349" spans="1:13" x14ac:dyDescent="0.35">
      <c r="A1349" s="10"/>
      <c r="B1349" s="10"/>
      <c r="C1349" s="10"/>
      <c r="D1349" s="13"/>
      <c r="E1349" s="10"/>
      <c r="F1349" s="10"/>
      <c r="G1349" s="10"/>
      <c r="H1349" s="10"/>
      <c r="I1349" s="10"/>
      <c r="J1349" s="15" t="s">
        <v>785</v>
      </c>
      <c r="K1349" s="9">
        <f>SUM(J1347:J1348)</f>
        <v>663</v>
      </c>
      <c r="L1349" s="14">
        <v>0</v>
      </c>
      <c r="M1349" s="9">
        <f>ROUND(L1349*K1349,2)</f>
        <v>0</v>
      </c>
    </row>
    <row r="1350" spans="1:13" ht="1.1499999999999999" customHeight="1" x14ac:dyDescent="0.35">
      <c r="A1350" s="16"/>
      <c r="B1350" s="16"/>
      <c r="C1350" s="16"/>
      <c r="D1350" s="24"/>
      <c r="E1350" s="16"/>
      <c r="F1350" s="16"/>
      <c r="G1350" s="16"/>
      <c r="H1350" s="16"/>
      <c r="I1350" s="16"/>
      <c r="J1350" s="16"/>
      <c r="K1350" s="16"/>
      <c r="L1350" s="16"/>
      <c r="M1350" s="16"/>
    </row>
    <row r="1351" spans="1:13" x14ac:dyDescent="0.35">
      <c r="A1351" s="11" t="s">
        <v>786</v>
      </c>
      <c r="B1351" s="11" t="s">
        <v>19</v>
      </c>
      <c r="C1351" s="11" t="s">
        <v>0</v>
      </c>
      <c r="D1351" s="23" t="s">
        <v>787</v>
      </c>
      <c r="E1351" s="10"/>
      <c r="F1351" s="10"/>
      <c r="G1351" s="10"/>
      <c r="H1351" s="10"/>
      <c r="I1351" s="10"/>
      <c r="J1351" s="10"/>
      <c r="K1351" s="12">
        <f>K1355</f>
        <v>186</v>
      </c>
      <c r="L1351" s="12">
        <f>L1355</f>
        <v>0</v>
      </c>
      <c r="M1351" s="12">
        <f>M1355</f>
        <v>0</v>
      </c>
    </row>
    <row r="1352" spans="1:13" ht="94.5" x14ac:dyDescent="0.35">
      <c r="A1352" s="10"/>
      <c r="B1352" s="10"/>
      <c r="C1352" s="10"/>
      <c r="D1352" s="13" t="s">
        <v>788</v>
      </c>
      <c r="E1352" s="10"/>
      <c r="F1352" s="10"/>
      <c r="G1352" s="10"/>
      <c r="H1352" s="10"/>
      <c r="I1352" s="10"/>
      <c r="J1352" s="10"/>
      <c r="K1352" s="10"/>
      <c r="L1352" s="10"/>
      <c r="M1352" s="10"/>
    </row>
    <row r="1353" spans="1:13" x14ac:dyDescent="0.35">
      <c r="A1353" s="10"/>
      <c r="B1353" s="10"/>
      <c r="C1353" s="10"/>
      <c r="D1353" s="13"/>
      <c r="E1353" s="11" t="s">
        <v>0</v>
      </c>
      <c r="F1353" s="10">
        <v>186</v>
      </c>
      <c r="G1353" s="14">
        <v>0</v>
      </c>
      <c r="H1353" s="14">
        <v>0</v>
      </c>
      <c r="I1353" s="14">
        <v>0</v>
      </c>
      <c r="J1353" s="12">
        <f>F1353*(G1353+ (G1353= 0))*(H1353+ (H1353= 0))*(I1353+ (I1353= 0))</f>
        <v>186</v>
      </c>
      <c r="K1353" s="10"/>
      <c r="L1353" s="10"/>
      <c r="M1353" s="10"/>
    </row>
    <row r="1354" spans="1:13" x14ac:dyDescent="0.35">
      <c r="A1354" s="10"/>
      <c r="B1354" s="10"/>
      <c r="C1354" s="10"/>
      <c r="D1354" s="13"/>
      <c r="E1354" s="11" t="s">
        <v>0</v>
      </c>
      <c r="F1354" s="10">
        <v>0</v>
      </c>
      <c r="G1354" s="14">
        <v>0</v>
      </c>
      <c r="H1354" s="14">
        <v>0</v>
      </c>
      <c r="I1354" s="14">
        <v>0</v>
      </c>
      <c r="J1354" s="12">
        <f>F1354*(G1354+ (G1354= 0))*(H1354+ (H1354= 0))*(I1354+ (I1354= 0))</f>
        <v>0</v>
      </c>
      <c r="K1354" s="10"/>
      <c r="L1354" s="10"/>
      <c r="M1354" s="10"/>
    </row>
    <row r="1355" spans="1:13" x14ac:dyDescent="0.35">
      <c r="A1355" s="10"/>
      <c r="B1355" s="10"/>
      <c r="C1355" s="10"/>
      <c r="D1355" s="13"/>
      <c r="E1355" s="10"/>
      <c r="F1355" s="10"/>
      <c r="G1355" s="10"/>
      <c r="H1355" s="10"/>
      <c r="I1355" s="10"/>
      <c r="J1355" s="15" t="s">
        <v>789</v>
      </c>
      <c r="K1355" s="9">
        <f>SUM(J1353:J1354)</f>
        <v>186</v>
      </c>
      <c r="L1355" s="14">
        <v>0</v>
      </c>
      <c r="M1355" s="9">
        <f>ROUND(L1355*K1355,2)</f>
        <v>0</v>
      </c>
    </row>
    <row r="1356" spans="1:13" ht="1.1499999999999999" customHeight="1" x14ac:dyDescent="0.35">
      <c r="A1356" s="16"/>
      <c r="B1356" s="16"/>
      <c r="C1356" s="16"/>
      <c r="D1356" s="24"/>
      <c r="E1356" s="16"/>
      <c r="F1356" s="16"/>
      <c r="G1356" s="16"/>
      <c r="H1356" s="16"/>
      <c r="I1356" s="16"/>
      <c r="J1356" s="16"/>
      <c r="K1356" s="16"/>
      <c r="L1356" s="16"/>
      <c r="M1356" s="16"/>
    </row>
    <row r="1357" spans="1:13" x14ac:dyDescent="0.35">
      <c r="A1357" s="11" t="s">
        <v>790</v>
      </c>
      <c r="B1357" s="11" t="s">
        <v>19</v>
      </c>
      <c r="C1357" s="11" t="s">
        <v>131</v>
      </c>
      <c r="D1357" s="23" t="s">
        <v>791</v>
      </c>
      <c r="E1357" s="10"/>
      <c r="F1357" s="10"/>
      <c r="G1357" s="10"/>
      <c r="H1357" s="10"/>
      <c r="I1357" s="10"/>
      <c r="J1357" s="10"/>
      <c r="K1357" s="12">
        <f>K1361</f>
        <v>92</v>
      </c>
      <c r="L1357" s="12">
        <f>L1361</f>
        <v>0</v>
      </c>
      <c r="M1357" s="12">
        <f>M1361</f>
        <v>0</v>
      </c>
    </row>
    <row r="1358" spans="1:13" ht="94.5" x14ac:dyDescent="0.35">
      <c r="A1358" s="10"/>
      <c r="B1358" s="10"/>
      <c r="C1358" s="10"/>
      <c r="D1358" s="13" t="s">
        <v>792</v>
      </c>
      <c r="E1358" s="10"/>
      <c r="F1358" s="10"/>
      <c r="G1358" s="10"/>
      <c r="H1358" s="10"/>
      <c r="I1358" s="10"/>
      <c r="J1358" s="10"/>
      <c r="K1358" s="10"/>
      <c r="L1358" s="10"/>
      <c r="M1358" s="10"/>
    </row>
    <row r="1359" spans="1:13" x14ac:dyDescent="0.35">
      <c r="A1359" s="10"/>
      <c r="B1359" s="10"/>
      <c r="C1359" s="10"/>
      <c r="D1359" s="13"/>
      <c r="E1359" s="11" t="s">
        <v>0</v>
      </c>
      <c r="F1359" s="10">
        <v>92</v>
      </c>
      <c r="G1359" s="14">
        <v>0</v>
      </c>
      <c r="H1359" s="14">
        <v>0</v>
      </c>
      <c r="I1359" s="14">
        <v>0</v>
      </c>
      <c r="J1359" s="12">
        <f>F1359*(G1359+ (G1359= 0))*(H1359+ (H1359= 0))*(I1359+ (I1359= 0))</f>
        <v>92</v>
      </c>
      <c r="K1359" s="10"/>
      <c r="L1359" s="10"/>
      <c r="M1359" s="10"/>
    </row>
    <row r="1360" spans="1:13" x14ac:dyDescent="0.35">
      <c r="A1360" s="10"/>
      <c r="B1360" s="10"/>
      <c r="C1360" s="10"/>
      <c r="D1360" s="13"/>
      <c r="E1360" s="11" t="s">
        <v>0</v>
      </c>
      <c r="F1360" s="10">
        <v>0</v>
      </c>
      <c r="G1360" s="14">
        <v>0</v>
      </c>
      <c r="H1360" s="14">
        <v>0</v>
      </c>
      <c r="I1360" s="14">
        <v>0</v>
      </c>
      <c r="J1360" s="12">
        <f>F1360*(G1360+ (G1360= 0))*(H1360+ (H1360= 0))*(I1360+ (I1360= 0))</f>
        <v>0</v>
      </c>
      <c r="K1360" s="10"/>
      <c r="L1360" s="10"/>
      <c r="M1360" s="10"/>
    </row>
    <row r="1361" spans="1:13" x14ac:dyDescent="0.35">
      <c r="A1361" s="10"/>
      <c r="B1361" s="10"/>
      <c r="C1361" s="10"/>
      <c r="D1361" s="13"/>
      <c r="E1361" s="10"/>
      <c r="F1361" s="10"/>
      <c r="G1361" s="10"/>
      <c r="H1361" s="10"/>
      <c r="I1361" s="10"/>
      <c r="J1361" s="15" t="s">
        <v>793</v>
      </c>
      <c r="K1361" s="9">
        <f>SUM(J1359:J1360)</f>
        <v>92</v>
      </c>
      <c r="L1361" s="14">
        <v>0</v>
      </c>
      <c r="M1361" s="9">
        <f>ROUND(L1361*K1361,2)</f>
        <v>0</v>
      </c>
    </row>
    <row r="1362" spans="1:13" ht="1.1499999999999999" customHeight="1" x14ac:dyDescent="0.35">
      <c r="A1362" s="16"/>
      <c r="B1362" s="16"/>
      <c r="C1362" s="16"/>
      <c r="D1362" s="24"/>
      <c r="E1362" s="16"/>
      <c r="F1362" s="16"/>
      <c r="G1362" s="16"/>
      <c r="H1362" s="16"/>
      <c r="I1362" s="16"/>
      <c r="J1362" s="16"/>
      <c r="K1362" s="16"/>
      <c r="L1362" s="16"/>
      <c r="M1362" s="16"/>
    </row>
    <row r="1363" spans="1:13" x14ac:dyDescent="0.35">
      <c r="A1363" s="11" t="s">
        <v>794</v>
      </c>
      <c r="B1363" s="11" t="s">
        <v>19</v>
      </c>
      <c r="C1363" s="11" t="s">
        <v>131</v>
      </c>
      <c r="D1363" s="23" t="s">
        <v>795</v>
      </c>
      <c r="E1363" s="10"/>
      <c r="F1363" s="10"/>
      <c r="G1363" s="10"/>
      <c r="H1363" s="10"/>
      <c r="I1363" s="10"/>
      <c r="J1363" s="10"/>
      <c r="K1363" s="12">
        <f>K1367</f>
        <v>50</v>
      </c>
      <c r="L1363" s="12">
        <f>L1367</f>
        <v>0</v>
      </c>
      <c r="M1363" s="12">
        <f>M1367</f>
        <v>0</v>
      </c>
    </row>
    <row r="1364" spans="1:13" ht="94.5" x14ac:dyDescent="0.35">
      <c r="A1364" s="10"/>
      <c r="B1364" s="10"/>
      <c r="C1364" s="10"/>
      <c r="D1364" s="13" t="s">
        <v>796</v>
      </c>
      <c r="E1364" s="10"/>
      <c r="F1364" s="10"/>
      <c r="G1364" s="10"/>
      <c r="H1364" s="10"/>
      <c r="I1364" s="10"/>
      <c r="J1364" s="10"/>
      <c r="K1364" s="10"/>
      <c r="L1364" s="10"/>
      <c r="M1364" s="10"/>
    </row>
    <row r="1365" spans="1:13" x14ac:dyDescent="0.35">
      <c r="A1365" s="10"/>
      <c r="B1365" s="10"/>
      <c r="C1365" s="10"/>
      <c r="D1365" s="13"/>
      <c r="E1365" s="11" t="s">
        <v>0</v>
      </c>
      <c r="F1365" s="10">
        <v>50</v>
      </c>
      <c r="G1365" s="14">
        <v>0</v>
      </c>
      <c r="H1365" s="14">
        <v>0</v>
      </c>
      <c r="I1365" s="14">
        <v>0</v>
      </c>
      <c r="J1365" s="12">
        <f>F1365*(G1365+ (G1365= 0))*(H1365+ (H1365= 0))*(I1365+ (I1365= 0))</f>
        <v>50</v>
      </c>
      <c r="K1365" s="10"/>
      <c r="L1365" s="10"/>
      <c r="M1365" s="10"/>
    </row>
    <row r="1366" spans="1:13" x14ac:dyDescent="0.35">
      <c r="A1366" s="10"/>
      <c r="B1366" s="10"/>
      <c r="C1366" s="10"/>
      <c r="D1366" s="13"/>
      <c r="E1366" s="11" t="s">
        <v>0</v>
      </c>
      <c r="F1366" s="10">
        <v>0</v>
      </c>
      <c r="G1366" s="14">
        <v>0</v>
      </c>
      <c r="H1366" s="14">
        <v>0</v>
      </c>
      <c r="I1366" s="14">
        <v>0</v>
      </c>
      <c r="J1366" s="12">
        <f>F1366*(G1366+ (G1366= 0))*(H1366+ (H1366= 0))*(I1366+ (I1366= 0))</f>
        <v>0</v>
      </c>
      <c r="K1366" s="10"/>
      <c r="L1366" s="10"/>
      <c r="M1366" s="10"/>
    </row>
    <row r="1367" spans="1:13" x14ac:dyDescent="0.35">
      <c r="A1367" s="10"/>
      <c r="B1367" s="10"/>
      <c r="C1367" s="10"/>
      <c r="D1367" s="13"/>
      <c r="E1367" s="10"/>
      <c r="F1367" s="10"/>
      <c r="G1367" s="10"/>
      <c r="H1367" s="10"/>
      <c r="I1367" s="10"/>
      <c r="J1367" s="15" t="s">
        <v>797</v>
      </c>
      <c r="K1367" s="9">
        <f>SUM(J1365:J1366)</f>
        <v>50</v>
      </c>
      <c r="L1367" s="14">
        <v>0</v>
      </c>
      <c r="M1367" s="9">
        <f>ROUND(L1367*K1367,2)</f>
        <v>0</v>
      </c>
    </row>
    <row r="1368" spans="1:13" ht="1.1499999999999999" customHeight="1" x14ac:dyDescent="0.35">
      <c r="A1368" s="16"/>
      <c r="B1368" s="16"/>
      <c r="C1368" s="16"/>
      <c r="D1368" s="24"/>
      <c r="E1368" s="16"/>
      <c r="F1368" s="16"/>
      <c r="G1368" s="16"/>
      <c r="H1368" s="16"/>
      <c r="I1368" s="16"/>
      <c r="J1368" s="16"/>
      <c r="K1368" s="16"/>
      <c r="L1368" s="16"/>
      <c r="M1368" s="16"/>
    </row>
    <row r="1369" spans="1:13" x14ac:dyDescent="0.35">
      <c r="A1369" s="11" t="s">
        <v>798</v>
      </c>
      <c r="B1369" s="11" t="s">
        <v>19</v>
      </c>
      <c r="C1369" s="11" t="s">
        <v>131</v>
      </c>
      <c r="D1369" s="23" t="s">
        <v>799</v>
      </c>
      <c r="E1369" s="10"/>
      <c r="F1369" s="10"/>
      <c r="G1369" s="10"/>
      <c r="H1369" s="10"/>
      <c r="I1369" s="10"/>
      <c r="J1369" s="10"/>
      <c r="K1369" s="12">
        <f>K1373</f>
        <v>378</v>
      </c>
      <c r="L1369" s="12">
        <f>L1373</f>
        <v>0</v>
      </c>
      <c r="M1369" s="12">
        <f>M1373</f>
        <v>0</v>
      </c>
    </row>
    <row r="1370" spans="1:13" ht="94.5" x14ac:dyDescent="0.35">
      <c r="A1370" s="10"/>
      <c r="B1370" s="10"/>
      <c r="C1370" s="10"/>
      <c r="D1370" s="13" t="s">
        <v>800</v>
      </c>
      <c r="E1370" s="10"/>
      <c r="F1370" s="10"/>
      <c r="G1370" s="10"/>
      <c r="H1370" s="10"/>
      <c r="I1370" s="10"/>
      <c r="J1370" s="10"/>
      <c r="K1370" s="10"/>
      <c r="L1370" s="10"/>
      <c r="M1370" s="10"/>
    </row>
    <row r="1371" spans="1:13" x14ac:dyDescent="0.35">
      <c r="A1371" s="10"/>
      <c r="B1371" s="10"/>
      <c r="C1371" s="10"/>
      <c r="D1371" s="13"/>
      <c r="E1371" s="11" t="s">
        <v>801</v>
      </c>
      <c r="F1371" s="10">
        <v>378</v>
      </c>
      <c r="G1371" s="14">
        <v>0</v>
      </c>
      <c r="H1371" s="14">
        <v>0</v>
      </c>
      <c r="I1371" s="14">
        <v>0</v>
      </c>
      <c r="J1371" s="12">
        <f>F1371*(G1371+ (G1371= 0))*(H1371+ (H1371= 0))*(I1371+ (I1371= 0))</f>
        <v>378</v>
      </c>
      <c r="K1371" s="10"/>
      <c r="L1371" s="10"/>
      <c r="M1371" s="10"/>
    </row>
    <row r="1372" spans="1:13" x14ac:dyDescent="0.35">
      <c r="A1372" s="10"/>
      <c r="B1372" s="10"/>
      <c r="C1372" s="10"/>
      <c r="D1372" s="13"/>
      <c r="E1372" s="11" t="s">
        <v>0</v>
      </c>
      <c r="F1372" s="10">
        <v>0</v>
      </c>
      <c r="G1372" s="14">
        <v>0</v>
      </c>
      <c r="H1372" s="14">
        <v>0</v>
      </c>
      <c r="I1372" s="14">
        <v>0</v>
      </c>
      <c r="J1372" s="12">
        <f>F1372*(G1372+ (G1372= 0))*(H1372+ (H1372= 0))*(I1372+ (I1372= 0))</f>
        <v>0</v>
      </c>
      <c r="K1372" s="10"/>
      <c r="L1372" s="10"/>
      <c r="M1372" s="10"/>
    </row>
    <row r="1373" spans="1:13" x14ac:dyDescent="0.35">
      <c r="A1373" s="10"/>
      <c r="B1373" s="10"/>
      <c r="C1373" s="10"/>
      <c r="D1373" s="13"/>
      <c r="E1373" s="10"/>
      <c r="F1373" s="10"/>
      <c r="G1373" s="10"/>
      <c r="H1373" s="10"/>
      <c r="I1373" s="10"/>
      <c r="J1373" s="15" t="s">
        <v>802</v>
      </c>
      <c r="K1373" s="9">
        <f>SUM(J1371:J1372)</f>
        <v>378</v>
      </c>
      <c r="L1373" s="14">
        <v>0</v>
      </c>
      <c r="M1373" s="9">
        <f>ROUND(L1373*K1373,2)</f>
        <v>0</v>
      </c>
    </row>
    <row r="1374" spans="1:13" ht="1.1499999999999999" customHeight="1" x14ac:dyDescent="0.35">
      <c r="A1374" s="16"/>
      <c r="B1374" s="16"/>
      <c r="C1374" s="16"/>
      <c r="D1374" s="24"/>
      <c r="E1374" s="16"/>
      <c r="F1374" s="16"/>
      <c r="G1374" s="16"/>
      <c r="H1374" s="16"/>
      <c r="I1374" s="16"/>
      <c r="J1374" s="16"/>
      <c r="K1374" s="16"/>
      <c r="L1374" s="16"/>
      <c r="M1374" s="16"/>
    </row>
    <row r="1375" spans="1:13" x14ac:dyDescent="0.35">
      <c r="A1375" s="11" t="s">
        <v>803</v>
      </c>
      <c r="B1375" s="11" t="s">
        <v>19</v>
      </c>
      <c r="C1375" s="11" t="s">
        <v>131</v>
      </c>
      <c r="D1375" s="23" t="s">
        <v>804</v>
      </c>
      <c r="E1375" s="10"/>
      <c r="F1375" s="10"/>
      <c r="G1375" s="10"/>
      <c r="H1375" s="10"/>
      <c r="I1375" s="10"/>
      <c r="J1375" s="10"/>
      <c r="K1375" s="12">
        <f>K1379</f>
        <v>143</v>
      </c>
      <c r="L1375" s="12">
        <f>L1379</f>
        <v>0</v>
      </c>
      <c r="M1375" s="12">
        <f>M1379</f>
        <v>0</v>
      </c>
    </row>
    <row r="1376" spans="1:13" ht="94.5" x14ac:dyDescent="0.35">
      <c r="A1376" s="10"/>
      <c r="B1376" s="10"/>
      <c r="C1376" s="10"/>
      <c r="D1376" s="13" t="s">
        <v>805</v>
      </c>
      <c r="E1376" s="10"/>
      <c r="F1376" s="10"/>
      <c r="G1376" s="10"/>
      <c r="H1376" s="10"/>
      <c r="I1376" s="10"/>
      <c r="J1376" s="10"/>
      <c r="K1376" s="10"/>
      <c r="L1376" s="10"/>
      <c r="M1376" s="10"/>
    </row>
    <row r="1377" spans="1:13" x14ac:dyDescent="0.35">
      <c r="A1377" s="10"/>
      <c r="B1377" s="10"/>
      <c r="C1377" s="10"/>
      <c r="D1377" s="13"/>
      <c r="E1377" s="11" t="s">
        <v>806</v>
      </c>
      <c r="F1377" s="10">
        <v>143</v>
      </c>
      <c r="G1377" s="14">
        <v>0</v>
      </c>
      <c r="H1377" s="14">
        <v>0</v>
      </c>
      <c r="I1377" s="14">
        <v>0</v>
      </c>
      <c r="J1377" s="12">
        <f>F1377*(G1377+ (G1377= 0))*(H1377+ (H1377= 0))*(I1377+ (I1377= 0))</f>
        <v>143</v>
      </c>
      <c r="K1377" s="10"/>
      <c r="L1377" s="10"/>
      <c r="M1377" s="10"/>
    </row>
    <row r="1378" spans="1:13" x14ac:dyDescent="0.35">
      <c r="A1378" s="10"/>
      <c r="B1378" s="10"/>
      <c r="C1378" s="10"/>
      <c r="D1378" s="13"/>
      <c r="E1378" s="11" t="s">
        <v>0</v>
      </c>
      <c r="F1378" s="10">
        <v>0</v>
      </c>
      <c r="G1378" s="14">
        <v>0</v>
      </c>
      <c r="H1378" s="14">
        <v>0</v>
      </c>
      <c r="I1378" s="14">
        <v>0</v>
      </c>
      <c r="J1378" s="12">
        <f>F1378*(G1378+ (G1378= 0))*(H1378+ (H1378= 0))*(I1378+ (I1378= 0))</f>
        <v>0</v>
      </c>
      <c r="K1378" s="10"/>
      <c r="L1378" s="10"/>
      <c r="M1378" s="10"/>
    </row>
    <row r="1379" spans="1:13" x14ac:dyDescent="0.35">
      <c r="A1379" s="10"/>
      <c r="B1379" s="10"/>
      <c r="C1379" s="10"/>
      <c r="D1379" s="13"/>
      <c r="E1379" s="10"/>
      <c r="F1379" s="10"/>
      <c r="G1379" s="10"/>
      <c r="H1379" s="10"/>
      <c r="I1379" s="10"/>
      <c r="J1379" s="15" t="s">
        <v>807</v>
      </c>
      <c r="K1379" s="9">
        <f>SUM(J1377:J1378)</f>
        <v>143</v>
      </c>
      <c r="L1379" s="14">
        <v>0</v>
      </c>
      <c r="M1379" s="9">
        <f>ROUND(L1379*K1379,2)</f>
        <v>0</v>
      </c>
    </row>
    <row r="1380" spans="1:13" ht="1.1499999999999999" customHeight="1" x14ac:dyDescent="0.35">
      <c r="A1380" s="16"/>
      <c r="B1380" s="16"/>
      <c r="C1380" s="16"/>
      <c r="D1380" s="24"/>
      <c r="E1380" s="16"/>
      <c r="F1380" s="16"/>
      <c r="G1380" s="16"/>
      <c r="H1380" s="16"/>
      <c r="I1380" s="16"/>
      <c r="J1380" s="16"/>
      <c r="K1380" s="16"/>
      <c r="L1380" s="16"/>
      <c r="M1380" s="16"/>
    </row>
    <row r="1381" spans="1:13" x14ac:dyDescent="0.35">
      <c r="A1381" s="11" t="s">
        <v>808</v>
      </c>
      <c r="B1381" s="11" t="s">
        <v>19</v>
      </c>
      <c r="C1381" s="11" t="s">
        <v>131</v>
      </c>
      <c r="D1381" s="23" t="s">
        <v>809</v>
      </c>
      <c r="E1381" s="10"/>
      <c r="F1381" s="10"/>
      <c r="G1381" s="10"/>
      <c r="H1381" s="10"/>
      <c r="I1381" s="10"/>
      <c r="J1381" s="10"/>
      <c r="K1381" s="12">
        <f>K1385</f>
        <v>40</v>
      </c>
      <c r="L1381" s="12">
        <f>L1385</f>
        <v>0</v>
      </c>
      <c r="M1381" s="12">
        <f>M1385</f>
        <v>0</v>
      </c>
    </row>
    <row r="1382" spans="1:13" ht="94.5" x14ac:dyDescent="0.35">
      <c r="A1382" s="10"/>
      <c r="B1382" s="10"/>
      <c r="C1382" s="10"/>
      <c r="D1382" s="13" t="s">
        <v>810</v>
      </c>
      <c r="E1382" s="10"/>
      <c r="F1382" s="10"/>
      <c r="G1382" s="10"/>
      <c r="H1382" s="10"/>
      <c r="I1382" s="10"/>
      <c r="J1382" s="10"/>
      <c r="K1382" s="10"/>
      <c r="L1382" s="10"/>
      <c r="M1382" s="10"/>
    </row>
    <row r="1383" spans="1:13" x14ac:dyDescent="0.35">
      <c r="A1383" s="10"/>
      <c r="B1383" s="10"/>
      <c r="C1383" s="10"/>
      <c r="D1383" s="13"/>
      <c r="E1383" s="11" t="s">
        <v>811</v>
      </c>
      <c r="F1383" s="10">
        <v>40</v>
      </c>
      <c r="G1383" s="14">
        <v>0</v>
      </c>
      <c r="H1383" s="14">
        <v>0</v>
      </c>
      <c r="I1383" s="14">
        <v>0</v>
      </c>
      <c r="J1383" s="12">
        <f>F1383*(G1383+ (G1383= 0))*(H1383+ (H1383= 0))*(I1383+ (I1383= 0))</f>
        <v>40</v>
      </c>
      <c r="K1383" s="10"/>
      <c r="L1383" s="10"/>
      <c r="M1383" s="10"/>
    </row>
    <row r="1384" spans="1:13" x14ac:dyDescent="0.35">
      <c r="A1384" s="10"/>
      <c r="B1384" s="10"/>
      <c r="C1384" s="10"/>
      <c r="D1384" s="13"/>
      <c r="E1384" s="11" t="s">
        <v>0</v>
      </c>
      <c r="F1384" s="10">
        <v>0</v>
      </c>
      <c r="G1384" s="14">
        <v>0</v>
      </c>
      <c r="H1384" s="14">
        <v>0</v>
      </c>
      <c r="I1384" s="14">
        <v>0</v>
      </c>
      <c r="J1384" s="12">
        <f>F1384*(G1384+ (G1384= 0))*(H1384+ (H1384= 0))*(I1384+ (I1384= 0))</f>
        <v>0</v>
      </c>
      <c r="K1384" s="10"/>
      <c r="L1384" s="10"/>
      <c r="M1384" s="10"/>
    </row>
    <row r="1385" spans="1:13" x14ac:dyDescent="0.35">
      <c r="A1385" s="10"/>
      <c r="B1385" s="10"/>
      <c r="C1385" s="10"/>
      <c r="D1385" s="13"/>
      <c r="E1385" s="10"/>
      <c r="F1385" s="10"/>
      <c r="G1385" s="10"/>
      <c r="H1385" s="10"/>
      <c r="I1385" s="10"/>
      <c r="J1385" s="15" t="s">
        <v>812</v>
      </c>
      <c r="K1385" s="9">
        <f>SUM(J1383:J1384)</f>
        <v>40</v>
      </c>
      <c r="L1385" s="14">
        <v>0</v>
      </c>
      <c r="M1385" s="9">
        <f>ROUND(L1385*K1385,2)</f>
        <v>0</v>
      </c>
    </row>
    <row r="1386" spans="1:13" ht="1.1499999999999999" customHeight="1" x14ac:dyDescent="0.35">
      <c r="A1386" s="16"/>
      <c r="B1386" s="16"/>
      <c r="C1386" s="16"/>
      <c r="D1386" s="24"/>
      <c r="E1386" s="16"/>
      <c r="F1386" s="16"/>
      <c r="G1386" s="16"/>
      <c r="H1386" s="16"/>
      <c r="I1386" s="16"/>
      <c r="J1386" s="16"/>
      <c r="K1386" s="16"/>
      <c r="L1386" s="16"/>
      <c r="M1386" s="16"/>
    </row>
    <row r="1387" spans="1:13" x14ac:dyDescent="0.35">
      <c r="A1387" s="11" t="s">
        <v>813</v>
      </c>
      <c r="B1387" s="11" t="s">
        <v>19</v>
      </c>
      <c r="C1387" s="11" t="s">
        <v>131</v>
      </c>
      <c r="D1387" s="23" t="s">
        <v>814</v>
      </c>
      <c r="E1387" s="10"/>
      <c r="F1387" s="10"/>
      <c r="G1387" s="10"/>
      <c r="H1387" s="10"/>
      <c r="I1387" s="10"/>
      <c r="J1387" s="10"/>
      <c r="K1387" s="12">
        <f>K1391</f>
        <v>24</v>
      </c>
      <c r="L1387" s="12">
        <f>L1391</f>
        <v>0</v>
      </c>
      <c r="M1387" s="12">
        <f>M1391</f>
        <v>0</v>
      </c>
    </row>
    <row r="1388" spans="1:13" ht="94.5" x14ac:dyDescent="0.35">
      <c r="A1388" s="10"/>
      <c r="B1388" s="10"/>
      <c r="C1388" s="10"/>
      <c r="D1388" s="13" t="s">
        <v>815</v>
      </c>
      <c r="E1388" s="10"/>
      <c r="F1388" s="10"/>
      <c r="G1388" s="10"/>
      <c r="H1388" s="10"/>
      <c r="I1388" s="10"/>
      <c r="J1388" s="10"/>
      <c r="K1388" s="10"/>
      <c r="L1388" s="10"/>
      <c r="M1388" s="10"/>
    </row>
    <row r="1389" spans="1:13" x14ac:dyDescent="0.35">
      <c r="A1389" s="10"/>
      <c r="B1389" s="10"/>
      <c r="C1389" s="10"/>
      <c r="D1389" s="13"/>
      <c r="E1389" s="11" t="s">
        <v>0</v>
      </c>
      <c r="F1389" s="10">
        <v>24</v>
      </c>
      <c r="G1389" s="14">
        <v>0</v>
      </c>
      <c r="H1389" s="14">
        <v>0</v>
      </c>
      <c r="I1389" s="14">
        <v>0</v>
      </c>
      <c r="J1389" s="12">
        <f>F1389*(G1389+ (G1389= 0))*(H1389+ (H1389= 0))*(I1389+ (I1389= 0))</f>
        <v>24</v>
      </c>
      <c r="K1389" s="10"/>
      <c r="L1389" s="10"/>
      <c r="M1389" s="10"/>
    </row>
    <row r="1390" spans="1:13" x14ac:dyDescent="0.35">
      <c r="A1390" s="10"/>
      <c r="B1390" s="10"/>
      <c r="C1390" s="10"/>
      <c r="D1390" s="13"/>
      <c r="E1390" s="11" t="s">
        <v>0</v>
      </c>
      <c r="F1390" s="10">
        <v>0</v>
      </c>
      <c r="G1390" s="14">
        <v>0</v>
      </c>
      <c r="H1390" s="14">
        <v>0</v>
      </c>
      <c r="I1390" s="14">
        <v>0</v>
      </c>
      <c r="J1390" s="12">
        <f>F1390*(G1390+ (G1390= 0))*(H1390+ (H1390= 0))*(I1390+ (I1390= 0))</f>
        <v>0</v>
      </c>
      <c r="K1390" s="10"/>
      <c r="L1390" s="10"/>
      <c r="M1390" s="10"/>
    </row>
    <row r="1391" spans="1:13" x14ac:dyDescent="0.35">
      <c r="A1391" s="10"/>
      <c r="B1391" s="10"/>
      <c r="C1391" s="10"/>
      <c r="D1391" s="13"/>
      <c r="E1391" s="10"/>
      <c r="F1391" s="10"/>
      <c r="G1391" s="10"/>
      <c r="H1391" s="10"/>
      <c r="I1391" s="10"/>
      <c r="J1391" s="15" t="s">
        <v>816</v>
      </c>
      <c r="K1391" s="9">
        <f>SUM(J1389:J1390)</f>
        <v>24</v>
      </c>
      <c r="L1391" s="14">
        <v>0</v>
      </c>
      <c r="M1391" s="9">
        <f>ROUND(L1391*K1391,2)</f>
        <v>0</v>
      </c>
    </row>
    <row r="1392" spans="1:13" ht="1.1499999999999999" customHeight="1" x14ac:dyDescent="0.35">
      <c r="A1392" s="16"/>
      <c r="B1392" s="16"/>
      <c r="C1392" s="16"/>
      <c r="D1392" s="24"/>
      <c r="E1392" s="16"/>
      <c r="F1392" s="16"/>
      <c r="G1392" s="16"/>
      <c r="H1392" s="16"/>
      <c r="I1392" s="16"/>
      <c r="J1392" s="16"/>
      <c r="K1392" s="16"/>
      <c r="L1392" s="16"/>
      <c r="M1392" s="16"/>
    </row>
    <row r="1393" spans="1:13" x14ac:dyDescent="0.35">
      <c r="A1393" s="11" t="s">
        <v>817</v>
      </c>
      <c r="B1393" s="11" t="s">
        <v>715</v>
      </c>
      <c r="C1393" s="11" t="s">
        <v>131</v>
      </c>
      <c r="D1393" s="23" t="s">
        <v>818</v>
      </c>
      <c r="E1393" s="10"/>
      <c r="F1393" s="10"/>
      <c r="G1393" s="10"/>
      <c r="H1393" s="10"/>
      <c r="I1393" s="10"/>
      <c r="J1393" s="10"/>
      <c r="K1393" s="12">
        <f>K1402</f>
        <v>1260</v>
      </c>
      <c r="L1393" s="12">
        <f>L1402</f>
        <v>0</v>
      </c>
      <c r="M1393" s="12">
        <f>M1402</f>
        <v>0</v>
      </c>
    </row>
    <row r="1394" spans="1:13" ht="94.5" x14ac:dyDescent="0.35">
      <c r="A1394" s="10"/>
      <c r="B1394" s="10"/>
      <c r="C1394" s="10"/>
      <c r="D1394" s="13" t="s">
        <v>819</v>
      </c>
      <c r="E1394" s="10"/>
      <c r="F1394" s="10"/>
      <c r="G1394" s="10"/>
      <c r="H1394" s="10"/>
      <c r="I1394" s="10"/>
      <c r="J1394" s="10"/>
      <c r="K1394" s="10"/>
      <c r="L1394" s="10"/>
      <c r="M1394" s="10"/>
    </row>
    <row r="1395" spans="1:13" x14ac:dyDescent="0.35">
      <c r="A1395" s="10"/>
      <c r="B1395" s="10"/>
      <c r="C1395" s="10"/>
      <c r="D1395" s="13"/>
      <c r="E1395" s="11" t="s">
        <v>820</v>
      </c>
      <c r="F1395" s="10">
        <v>185</v>
      </c>
      <c r="G1395" s="14">
        <v>0</v>
      </c>
      <c r="H1395" s="14">
        <v>0</v>
      </c>
      <c r="I1395" s="14">
        <v>0</v>
      </c>
      <c r="J1395" s="12">
        <f t="shared" ref="J1395:J1401" si="47">F1395*(G1395+ (G1395= 0))*(H1395+ (H1395= 0))*(I1395+ (I1395= 0))</f>
        <v>185</v>
      </c>
      <c r="K1395" s="10"/>
      <c r="L1395" s="10"/>
      <c r="M1395" s="10"/>
    </row>
    <row r="1396" spans="1:13" x14ac:dyDescent="0.35">
      <c r="A1396" s="10"/>
      <c r="B1396" s="10"/>
      <c r="C1396" s="10"/>
      <c r="D1396" s="13"/>
      <c r="E1396" s="11" t="s">
        <v>0</v>
      </c>
      <c r="F1396" s="10">
        <v>195</v>
      </c>
      <c r="G1396" s="14">
        <v>0</v>
      </c>
      <c r="H1396" s="14">
        <v>0</v>
      </c>
      <c r="I1396" s="14">
        <v>0</v>
      </c>
      <c r="J1396" s="12">
        <f t="shared" si="47"/>
        <v>195</v>
      </c>
      <c r="K1396" s="10"/>
      <c r="L1396" s="10"/>
      <c r="M1396" s="10"/>
    </row>
    <row r="1397" spans="1:13" x14ac:dyDescent="0.35">
      <c r="A1397" s="10"/>
      <c r="B1397" s="10"/>
      <c r="C1397" s="10"/>
      <c r="D1397" s="13"/>
      <c r="E1397" s="11" t="s">
        <v>0</v>
      </c>
      <c r="F1397" s="10">
        <v>205</v>
      </c>
      <c r="G1397" s="14">
        <v>0</v>
      </c>
      <c r="H1397" s="14">
        <v>0</v>
      </c>
      <c r="I1397" s="14">
        <v>0</v>
      </c>
      <c r="J1397" s="12">
        <f t="shared" si="47"/>
        <v>205</v>
      </c>
      <c r="K1397" s="10"/>
      <c r="L1397" s="10"/>
      <c r="M1397" s="10"/>
    </row>
    <row r="1398" spans="1:13" x14ac:dyDescent="0.35">
      <c r="A1398" s="10"/>
      <c r="B1398" s="10"/>
      <c r="C1398" s="10"/>
      <c r="D1398" s="13"/>
      <c r="E1398" s="11" t="s">
        <v>0</v>
      </c>
      <c r="F1398" s="10">
        <v>215</v>
      </c>
      <c r="G1398" s="14">
        <v>0</v>
      </c>
      <c r="H1398" s="14">
        <v>0</v>
      </c>
      <c r="I1398" s="14">
        <v>0</v>
      </c>
      <c r="J1398" s="12">
        <f t="shared" si="47"/>
        <v>215</v>
      </c>
      <c r="K1398" s="10"/>
      <c r="L1398" s="10"/>
      <c r="M1398" s="10"/>
    </row>
    <row r="1399" spans="1:13" x14ac:dyDescent="0.35">
      <c r="A1399" s="10"/>
      <c r="B1399" s="10"/>
      <c r="C1399" s="10"/>
      <c r="D1399" s="13"/>
      <c r="E1399" s="11" t="s">
        <v>0</v>
      </c>
      <c r="F1399" s="10">
        <v>225</v>
      </c>
      <c r="G1399" s="14">
        <v>0</v>
      </c>
      <c r="H1399" s="14">
        <v>0</v>
      </c>
      <c r="I1399" s="14">
        <v>0</v>
      </c>
      <c r="J1399" s="12">
        <f t="shared" si="47"/>
        <v>225</v>
      </c>
      <c r="K1399" s="10"/>
      <c r="L1399" s="10"/>
      <c r="M1399" s="10"/>
    </row>
    <row r="1400" spans="1:13" x14ac:dyDescent="0.35">
      <c r="A1400" s="10"/>
      <c r="B1400" s="10"/>
      <c r="C1400" s="10"/>
      <c r="D1400" s="13"/>
      <c r="E1400" s="11" t="s">
        <v>0</v>
      </c>
      <c r="F1400" s="10">
        <v>235</v>
      </c>
      <c r="G1400" s="14">
        <v>0</v>
      </c>
      <c r="H1400" s="14">
        <v>0</v>
      </c>
      <c r="I1400" s="14">
        <v>0</v>
      </c>
      <c r="J1400" s="12">
        <f t="shared" si="47"/>
        <v>235</v>
      </c>
      <c r="K1400" s="10"/>
      <c r="L1400" s="10"/>
      <c r="M1400" s="10"/>
    </row>
    <row r="1401" spans="1:13" x14ac:dyDescent="0.35">
      <c r="A1401" s="10"/>
      <c r="B1401" s="10"/>
      <c r="C1401" s="10"/>
      <c r="D1401" s="13"/>
      <c r="E1401" s="11" t="s">
        <v>0</v>
      </c>
      <c r="F1401" s="10">
        <v>0</v>
      </c>
      <c r="G1401" s="14">
        <v>0</v>
      </c>
      <c r="H1401" s="14">
        <v>0</v>
      </c>
      <c r="I1401" s="14">
        <v>0</v>
      </c>
      <c r="J1401" s="12">
        <f t="shared" si="47"/>
        <v>0</v>
      </c>
      <c r="K1401" s="10"/>
      <c r="L1401" s="10"/>
      <c r="M1401" s="10"/>
    </row>
    <row r="1402" spans="1:13" x14ac:dyDescent="0.35">
      <c r="A1402" s="10"/>
      <c r="B1402" s="10"/>
      <c r="C1402" s="10"/>
      <c r="D1402" s="13"/>
      <c r="E1402" s="10"/>
      <c r="F1402" s="10"/>
      <c r="G1402" s="10"/>
      <c r="H1402" s="10"/>
      <c r="I1402" s="10"/>
      <c r="J1402" s="15" t="s">
        <v>817</v>
      </c>
      <c r="K1402" s="9">
        <f>SUM(J1395:J1401)</f>
        <v>1260</v>
      </c>
      <c r="L1402" s="14">
        <v>0</v>
      </c>
      <c r="M1402" s="9">
        <f>ROUND(L1402*K1402,2)</f>
        <v>0</v>
      </c>
    </row>
    <row r="1403" spans="1:13" ht="1.1499999999999999" customHeight="1" x14ac:dyDescent="0.35">
      <c r="A1403" s="16"/>
      <c r="B1403" s="16"/>
      <c r="C1403" s="16"/>
      <c r="D1403" s="24"/>
      <c r="E1403" s="16"/>
      <c r="F1403" s="16"/>
      <c r="G1403" s="16"/>
      <c r="H1403" s="16"/>
      <c r="I1403" s="16"/>
      <c r="J1403" s="16"/>
      <c r="K1403" s="16"/>
      <c r="L1403" s="16"/>
      <c r="M1403" s="16"/>
    </row>
    <row r="1404" spans="1:13" x14ac:dyDescent="0.35">
      <c r="A1404" s="11" t="s">
        <v>817</v>
      </c>
      <c r="B1404" s="11" t="s">
        <v>715</v>
      </c>
      <c r="C1404" s="11" t="s">
        <v>131</v>
      </c>
      <c r="D1404" s="23" t="s">
        <v>818</v>
      </c>
      <c r="E1404" s="10"/>
      <c r="F1404" s="10"/>
      <c r="G1404" s="10"/>
      <c r="H1404" s="10"/>
      <c r="I1404" s="10"/>
      <c r="J1404" s="10"/>
      <c r="K1404" s="14">
        <v>1260</v>
      </c>
      <c r="L1404" s="14">
        <v>0</v>
      </c>
      <c r="M1404" s="12">
        <f>ROUND(K1404*L1404,2)</f>
        <v>0</v>
      </c>
    </row>
    <row r="1405" spans="1:13" ht="94.5" x14ac:dyDescent="0.35">
      <c r="A1405" s="10"/>
      <c r="B1405" s="10"/>
      <c r="C1405" s="10"/>
      <c r="D1405" s="13" t="s">
        <v>819</v>
      </c>
      <c r="E1405" s="10"/>
      <c r="F1405" s="10"/>
      <c r="G1405" s="10"/>
      <c r="H1405" s="10"/>
      <c r="I1405" s="10"/>
      <c r="J1405" s="10"/>
      <c r="K1405" s="10"/>
      <c r="L1405" s="10"/>
      <c r="M1405" s="10"/>
    </row>
    <row r="1406" spans="1:13" x14ac:dyDescent="0.35">
      <c r="A1406" s="11" t="s">
        <v>821</v>
      </c>
      <c r="B1406" s="11" t="s">
        <v>715</v>
      </c>
      <c r="C1406" s="11" t="s">
        <v>131</v>
      </c>
      <c r="D1406" s="23" t="s">
        <v>822</v>
      </c>
      <c r="E1406" s="10"/>
      <c r="F1406" s="10"/>
      <c r="G1406" s="10"/>
      <c r="H1406" s="10"/>
      <c r="I1406" s="10"/>
      <c r="J1406" s="10"/>
      <c r="K1406" s="12">
        <f>K1411</f>
        <v>27</v>
      </c>
      <c r="L1406" s="12">
        <f>L1411</f>
        <v>0</v>
      </c>
      <c r="M1406" s="12">
        <f>M1411</f>
        <v>0</v>
      </c>
    </row>
    <row r="1407" spans="1:13" ht="94.5" x14ac:dyDescent="0.35">
      <c r="A1407" s="10"/>
      <c r="B1407" s="10"/>
      <c r="C1407" s="10"/>
      <c r="D1407" s="13" t="s">
        <v>796</v>
      </c>
      <c r="E1407" s="10"/>
      <c r="F1407" s="10"/>
      <c r="G1407" s="10"/>
      <c r="H1407" s="10"/>
      <c r="I1407" s="10"/>
      <c r="J1407" s="10"/>
      <c r="K1407" s="10"/>
      <c r="L1407" s="10"/>
      <c r="M1407" s="10"/>
    </row>
    <row r="1408" spans="1:13" x14ac:dyDescent="0.35">
      <c r="A1408" s="10"/>
      <c r="B1408" s="10"/>
      <c r="C1408" s="10"/>
      <c r="D1408" s="13"/>
      <c r="E1408" s="11" t="s">
        <v>823</v>
      </c>
      <c r="F1408" s="10">
        <v>12</v>
      </c>
      <c r="G1408" s="14">
        <v>0</v>
      </c>
      <c r="H1408" s="14">
        <v>0</v>
      </c>
      <c r="I1408" s="14">
        <v>0</v>
      </c>
      <c r="J1408" s="12">
        <f>F1408*(G1408+ (G1408= 0))*(H1408+ (H1408= 0))*(I1408+ (I1408= 0))</f>
        <v>12</v>
      </c>
      <c r="K1408" s="10"/>
      <c r="L1408" s="10"/>
      <c r="M1408" s="10"/>
    </row>
    <row r="1409" spans="1:13" x14ac:dyDescent="0.35">
      <c r="A1409" s="10"/>
      <c r="B1409" s="10"/>
      <c r="C1409" s="10"/>
      <c r="D1409" s="13"/>
      <c r="E1409" s="11" t="s">
        <v>0</v>
      </c>
      <c r="F1409" s="10">
        <v>15</v>
      </c>
      <c r="G1409" s="14">
        <v>0</v>
      </c>
      <c r="H1409" s="14">
        <v>0</v>
      </c>
      <c r="I1409" s="14">
        <v>0</v>
      </c>
      <c r="J1409" s="12">
        <f>F1409*(G1409+ (G1409= 0))*(H1409+ (H1409= 0))*(I1409+ (I1409= 0))</f>
        <v>15</v>
      </c>
      <c r="K1409" s="10"/>
      <c r="L1409" s="10"/>
      <c r="M1409" s="10"/>
    </row>
    <row r="1410" spans="1:13" x14ac:dyDescent="0.35">
      <c r="A1410" s="10"/>
      <c r="B1410" s="10"/>
      <c r="C1410" s="10"/>
      <c r="D1410" s="13"/>
      <c r="E1410" s="11" t="s">
        <v>0</v>
      </c>
      <c r="F1410" s="10">
        <v>0</v>
      </c>
      <c r="G1410" s="14">
        <v>0</v>
      </c>
      <c r="H1410" s="14">
        <v>0</v>
      </c>
      <c r="I1410" s="14">
        <v>0</v>
      </c>
      <c r="J1410" s="12">
        <f>F1410*(G1410+ (G1410= 0))*(H1410+ (H1410= 0))*(I1410+ (I1410= 0))</f>
        <v>0</v>
      </c>
      <c r="K1410" s="10"/>
      <c r="L1410" s="10"/>
      <c r="M1410" s="10"/>
    </row>
    <row r="1411" spans="1:13" x14ac:dyDescent="0.35">
      <c r="A1411" s="10"/>
      <c r="B1411" s="10"/>
      <c r="C1411" s="10"/>
      <c r="D1411" s="13"/>
      <c r="E1411" s="10"/>
      <c r="F1411" s="10"/>
      <c r="G1411" s="10"/>
      <c r="H1411" s="10"/>
      <c r="I1411" s="10"/>
      <c r="J1411" s="15" t="s">
        <v>821</v>
      </c>
      <c r="K1411" s="9">
        <f>SUM(J1408:J1410)</f>
        <v>27</v>
      </c>
      <c r="L1411" s="14">
        <v>0</v>
      </c>
      <c r="M1411" s="9">
        <f>ROUND(L1411*K1411,2)</f>
        <v>0</v>
      </c>
    </row>
    <row r="1412" spans="1:13" ht="1.1499999999999999" customHeight="1" x14ac:dyDescent="0.35">
      <c r="A1412" s="16"/>
      <c r="B1412" s="16"/>
      <c r="C1412" s="16"/>
      <c r="D1412" s="24"/>
      <c r="E1412" s="16"/>
      <c r="F1412" s="16"/>
      <c r="G1412" s="16"/>
      <c r="H1412" s="16"/>
      <c r="I1412" s="16"/>
      <c r="J1412" s="16"/>
      <c r="K1412" s="16"/>
      <c r="L1412" s="16"/>
      <c r="M1412" s="16"/>
    </row>
    <row r="1413" spans="1:13" x14ac:dyDescent="0.35">
      <c r="A1413" s="11" t="s">
        <v>824</v>
      </c>
      <c r="B1413" s="11" t="s">
        <v>715</v>
      </c>
      <c r="C1413" s="11" t="s">
        <v>131</v>
      </c>
      <c r="D1413" s="23" t="s">
        <v>825</v>
      </c>
      <c r="E1413" s="10"/>
      <c r="F1413" s="10"/>
      <c r="G1413" s="10"/>
      <c r="H1413" s="10"/>
      <c r="I1413" s="10"/>
      <c r="J1413" s="10"/>
      <c r="K1413" s="12">
        <f>K1417</f>
        <v>40</v>
      </c>
      <c r="L1413" s="12">
        <f>L1417</f>
        <v>0</v>
      </c>
      <c r="M1413" s="12">
        <f>M1417</f>
        <v>0</v>
      </c>
    </row>
    <row r="1414" spans="1:13" ht="94.5" x14ac:dyDescent="0.35">
      <c r="A1414" s="10"/>
      <c r="B1414" s="10"/>
      <c r="C1414" s="10"/>
      <c r="D1414" s="13" t="s">
        <v>810</v>
      </c>
      <c r="E1414" s="10"/>
      <c r="F1414" s="10"/>
      <c r="G1414" s="10"/>
      <c r="H1414" s="10"/>
      <c r="I1414" s="10"/>
      <c r="J1414" s="10"/>
      <c r="K1414" s="10"/>
      <c r="L1414" s="10"/>
      <c r="M1414" s="10"/>
    </row>
    <row r="1415" spans="1:13" x14ac:dyDescent="0.35">
      <c r="A1415" s="10"/>
      <c r="B1415" s="10"/>
      <c r="C1415" s="10"/>
      <c r="D1415" s="13"/>
      <c r="E1415" s="11" t="s">
        <v>826</v>
      </c>
      <c r="F1415" s="10">
        <v>40</v>
      </c>
      <c r="G1415" s="14">
        <v>0</v>
      </c>
      <c r="H1415" s="14">
        <v>0</v>
      </c>
      <c r="I1415" s="14">
        <v>0</v>
      </c>
      <c r="J1415" s="12">
        <f>F1415*(G1415+ (G1415= 0))*(H1415+ (H1415= 0))*(I1415+ (I1415= 0))</f>
        <v>40</v>
      </c>
      <c r="K1415" s="10"/>
      <c r="L1415" s="10"/>
      <c r="M1415" s="10"/>
    </row>
    <row r="1416" spans="1:13" x14ac:dyDescent="0.35">
      <c r="A1416" s="10"/>
      <c r="B1416" s="10"/>
      <c r="C1416" s="10"/>
      <c r="D1416" s="13"/>
      <c r="E1416" s="11" t="s">
        <v>0</v>
      </c>
      <c r="F1416" s="10">
        <v>0</v>
      </c>
      <c r="G1416" s="14">
        <v>0</v>
      </c>
      <c r="H1416" s="14">
        <v>0</v>
      </c>
      <c r="I1416" s="14">
        <v>0</v>
      </c>
      <c r="J1416" s="12">
        <f>F1416*(G1416+ (G1416= 0))*(H1416+ (H1416= 0))*(I1416+ (I1416= 0))</f>
        <v>0</v>
      </c>
      <c r="K1416" s="10"/>
      <c r="L1416" s="10"/>
      <c r="M1416" s="10"/>
    </row>
    <row r="1417" spans="1:13" x14ac:dyDescent="0.35">
      <c r="A1417" s="10"/>
      <c r="B1417" s="10"/>
      <c r="C1417" s="10"/>
      <c r="D1417" s="13"/>
      <c r="E1417" s="10"/>
      <c r="F1417" s="10"/>
      <c r="G1417" s="10"/>
      <c r="H1417" s="10"/>
      <c r="I1417" s="10"/>
      <c r="J1417" s="15" t="s">
        <v>824</v>
      </c>
      <c r="K1417" s="9">
        <f>SUM(J1415:J1416)</f>
        <v>40</v>
      </c>
      <c r="L1417" s="14">
        <v>0</v>
      </c>
      <c r="M1417" s="9">
        <f>ROUND(L1417*K1417,2)</f>
        <v>0</v>
      </c>
    </row>
    <row r="1418" spans="1:13" ht="1.1499999999999999" customHeight="1" x14ac:dyDescent="0.35">
      <c r="A1418" s="16"/>
      <c r="B1418" s="16"/>
      <c r="C1418" s="16"/>
      <c r="D1418" s="24"/>
      <c r="E1418" s="16"/>
      <c r="F1418" s="16"/>
      <c r="G1418" s="16"/>
      <c r="H1418" s="16"/>
      <c r="I1418" s="16"/>
      <c r="J1418" s="16"/>
      <c r="K1418" s="16"/>
      <c r="L1418" s="16"/>
      <c r="M1418" s="16"/>
    </row>
    <row r="1419" spans="1:13" x14ac:dyDescent="0.35">
      <c r="A1419" s="11" t="s">
        <v>827</v>
      </c>
      <c r="B1419" s="11" t="s">
        <v>19</v>
      </c>
      <c r="C1419" s="11" t="s">
        <v>0</v>
      </c>
      <c r="D1419" s="23" t="s">
        <v>828</v>
      </c>
      <c r="E1419" s="10"/>
      <c r="F1419" s="10"/>
      <c r="G1419" s="10"/>
      <c r="H1419" s="10"/>
      <c r="I1419" s="10"/>
      <c r="J1419" s="10"/>
      <c r="K1419" s="12">
        <f>K1423</f>
        <v>890</v>
      </c>
      <c r="L1419" s="12">
        <f>L1423</f>
        <v>0</v>
      </c>
      <c r="M1419" s="12">
        <f>M1423</f>
        <v>0</v>
      </c>
    </row>
    <row r="1420" spans="1:13" ht="20.25" customHeight="1" x14ac:dyDescent="0.35">
      <c r="A1420" s="10"/>
      <c r="B1420" s="10"/>
      <c r="C1420" s="10"/>
      <c r="D1420" s="13" t="s">
        <v>829</v>
      </c>
      <c r="E1420" s="10"/>
      <c r="F1420" s="10"/>
      <c r="G1420" s="10"/>
      <c r="H1420" s="10"/>
      <c r="I1420" s="10"/>
      <c r="J1420" s="10"/>
      <c r="K1420" s="10"/>
      <c r="L1420" s="10"/>
      <c r="M1420" s="10"/>
    </row>
    <row r="1421" spans="1:13" x14ac:dyDescent="0.35">
      <c r="A1421" s="10"/>
      <c r="B1421" s="10"/>
      <c r="C1421" s="10"/>
      <c r="D1421" s="13"/>
      <c r="E1421" s="11" t="s">
        <v>0</v>
      </c>
      <c r="F1421" s="10">
        <v>890</v>
      </c>
      <c r="G1421" s="14">
        <v>0</v>
      </c>
      <c r="H1421" s="14">
        <v>0</v>
      </c>
      <c r="I1421" s="14">
        <v>0</v>
      </c>
      <c r="J1421" s="12">
        <f>F1421*(G1421+ (G1421= 0))*(H1421+ (H1421= 0))*(I1421+ (I1421= 0))</f>
        <v>890</v>
      </c>
      <c r="K1421" s="10"/>
      <c r="L1421" s="10"/>
      <c r="M1421" s="10"/>
    </row>
    <row r="1422" spans="1:13" x14ac:dyDescent="0.35">
      <c r="A1422" s="10"/>
      <c r="B1422" s="10"/>
      <c r="C1422" s="10"/>
      <c r="D1422" s="13"/>
      <c r="E1422" s="11" t="s">
        <v>0</v>
      </c>
      <c r="F1422" s="10">
        <v>0</v>
      </c>
      <c r="G1422" s="14">
        <v>0</v>
      </c>
      <c r="H1422" s="14">
        <v>0</v>
      </c>
      <c r="I1422" s="14">
        <v>0</v>
      </c>
      <c r="J1422" s="12">
        <f>F1422*(G1422+ (G1422= 0))*(H1422+ (H1422= 0))*(I1422+ (I1422= 0))</f>
        <v>0</v>
      </c>
      <c r="K1422" s="10"/>
      <c r="L1422" s="10"/>
      <c r="M1422" s="10"/>
    </row>
    <row r="1423" spans="1:13" x14ac:dyDescent="0.35">
      <c r="A1423" s="10"/>
      <c r="B1423" s="10"/>
      <c r="C1423" s="10"/>
      <c r="D1423" s="13"/>
      <c r="E1423" s="10"/>
      <c r="F1423" s="10"/>
      <c r="G1423" s="10"/>
      <c r="H1423" s="10"/>
      <c r="I1423" s="10"/>
      <c r="J1423" s="15" t="s">
        <v>830</v>
      </c>
      <c r="K1423" s="9">
        <f>SUM(J1421:J1422)</f>
        <v>890</v>
      </c>
      <c r="L1423" s="14">
        <v>0</v>
      </c>
      <c r="M1423" s="9">
        <f>ROUND(L1423*K1423,2)</f>
        <v>0</v>
      </c>
    </row>
    <row r="1424" spans="1:13" ht="1.1499999999999999" customHeight="1" x14ac:dyDescent="0.35">
      <c r="A1424" s="16"/>
      <c r="B1424" s="16"/>
      <c r="C1424" s="16"/>
      <c r="D1424" s="24"/>
      <c r="E1424" s="16"/>
      <c r="F1424" s="16"/>
      <c r="G1424" s="16"/>
      <c r="H1424" s="16"/>
      <c r="I1424" s="16"/>
      <c r="J1424" s="16"/>
      <c r="K1424" s="16"/>
      <c r="L1424" s="16"/>
      <c r="M1424" s="16"/>
    </row>
    <row r="1425" spans="1:13" x14ac:dyDescent="0.35">
      <c r="A1425" s="11" t="s">
        <v>831</v>
      </c>
      <c r="B1425" s="11" t="s">
        <v>715</v>
      </c>
      <c r="C1425" s="11" t="s">
        <v>36</v>
      </c>
      <c r="D1425" s="23" t="s">
        <v>832</v>
      </c>
      <c r="E1425" s="10"/>
      <c r="F1425" s="10"/>
      <c r="G1425" s="10"/>
      <c r="H1425" s="10"/>
      <c r="I1425" s="10"/>
      <c r="J1425" s="10"/>
      <c r="K1425" s="12">
        <f>K1429</f>
        <v>1</v>
      </c>
      <c r="L1425" s="12">
        <f>L1429</f>
        <v>0</v>
      </c>
      <c r="M1425" s="12">
        <f>M1429</f>
        <v>0</v>
      </c>
    </row>
    <row r="1426" spans="1:13" ht="63" x14ac:dyDescent="0.35">
      <c r="A1426" s="10"/>
      <c r="B1426" s="10"/>
      <c r="C1426" s="10"/>
      <c r="D1426" s="13" t="s">
        <v>833</v>
      </c>
      <c r="E1426" s="10"/>
      <c r="F1426" s="10"/>
      <c r="G1426" s="10"/>
      <c r="H1426" s="10"/>
      <c r="I1426" s="10"/>
      <c r="J1426" s="10"/>
      <c r="K1426" s="10"/>
      <c r="L1426" s="10"/>
      <c r="M1426" s="10"/>
    </row>
    <row r="1427" spans="1:13" x14ac:dyDescent="0.35">
      <c r="A1427" s="10"/>
      <c r="B1427" s="10"/>
      <c r="C1427" s="10"/>
      <c r="D1427" s="13"/>
      <c r="E1427" s="11" t="s">
        <v>0</v>
      </c>
      <c r="F1427" s="10">
        <v>1</v>
      </c>
      <c r="G1427" s="14">
        <v>0</v>
      </c>
      <c r="H1427" s="14">
        <v>0</v>
      </c>
      <c r="I1427" s="14">
        <v>0</v>
      </c>
      <c r="J1427" s="12">
        <f>F1427*(G1427+ (G1427= 0))*(H1427+ (H1427= 0))*(I1427+ (I1427= 0))</f>
        <v>1</v>
      </c>
      <c r="K1427" s="10"/>
      <c r="L1427" s="10"/>
      <c r="M1427" s="10"/>
    </row>
    <row r="1428" spans="1:13" x14ac:dyDescent="0.35">
      <c r="A1428" s="10"/>
      <c r="B1428" s="10"/>
      <c r="C1428" s="10"/>
      <c r="D1428" s="13"/>
      <c r="E1428" s="11" t="s">
        <v>0</v>
      </c>
      <c r="F1428" s="10">
        <v>0</v>
      </c>
      <c r="G1428" s="14">
        <v>0</v>
      </c>
      <c r="H1428" s="14">
        <v>0</v>
      </c>
      <c r="I1428" s="14">
        <v>0</v>
      </c>
      <c r="J1428" s="12">
        <f>F1428*(G1428+ (G1428= 0))*(H1428+ (H1428= 0))*(I1428+ (I1428= 0))</f>
        <v>0</v>
      </c>
      <c r="K1428" s="10"/>
      <c r="L1428" s="10"/>
      <c r="M1428" s="10"/>
    </row>
    <row r="1429" spans="1:13" x14ac:dyDescent="0.35">
      <c r="A1429" s="10"/>
      <c r="B1429" s="10"/>
      <c r="C1429" s="10"/>
      <c r="D1429" s="13"/>
      <c r="E1429" s="10"/>
      <c r="F1429" s="10"/>
      <c r="G1429" s="10"/>
      <c r="H1429" s="10"/>
      <c r="I1429" s="10"/>
      <c r="J1429" s="15" t="s">
        <v>834</v>
      </c>
      <c r="K1429" s="9">
        <f>SUM(J1427:J1428)</f>
        <v>1</v>
      </c>
      <c r="L1429" s="14">
        <v>0</v>
      </c>
      <c r="M1429" s="9">
        <f>ROUND(L1429*K1429,2)</f>
        <v>0</v>
      </c>
    </row>
    <row r="1430" spans="1:13" ht="1.1499999999999999" customHeight="1" x14ac:dyDescent="0.35">
      <c r="A1430" s="16"/>
      <c r="B1430" s="16"/>
      <c r="C1430" s="16"/>
      <c r="D1430" s="24"/>
      <c r="E1430" s="16"/>
      <c r="F1430" s="16"/>
      <c r="G1430" s="16"/>
      <c r="H1430" s="16"/>
      <c r="I1430" s="16"/>
      <c r="J1430" s="16"/>
      <c r="K1430" s="16"/>
      <c r="L1430" s="16"/>
      <c r="M1430" s="16"/>
    </row>
    <row r="1431" spans="1:13" x14ac:dyDescent="0.35">
      <c r="A1431" s="10"/>
      <c r="B1431" s="10"/>
      <c r="C1431" s="10"/>
      <c r="D1431" s="13"/>
      <c r="E1431" s="10"/>
      <c r="F1431" s="10"/>
      <c r="G1431" s="10"/>
      <c r="H1431" s="10"/>
      <c r="I1431" s="10"/>
      <c r="J1431" s="15" t="s">
        <v>835</v>
      </c>
      <c r="K1431" s="14">
        <v>1</v>
      </c>
      <c r="L1431" s="9">
        <f>M1188+M1194+M1196+M1198+M1200+M1202+M1204+M1206+M1208+M1210+M1212+M1214+M1216+M1218+M1220+M1222+M1224+M1226+M1228+M1230+M1236+M1243+M1259+M1265+M1271+M1277+M1283+M1289+M1295+M1301+M1307+M1313+M1315+M1317+M1323+M1325+M1331+M1337+M1343+M1349+M1355+M1361+M1367+M1373+M1379+M1385+M1391+M1402+M1404+M1411+M1417+M1423+M1429</f>
        <v>0</v>
      </c>
      <c r="M1431" s="9">
        <f>ROUND(L1431*K1431,2)</f>
        <v>0</v>
      </c>
    </row>
    <row r="1432" spans="1:13" ht="1.1499999999999999" customHeight="1" x14ac:dyDescent="0.35">
      <c r="A1432" s="16"/>
      <c r="B1432" s="16"/>
      <c r="C1432" s="16"/>
      <c r="D1432" s="24"/>
      <c r="E1432" s="16"/>
      <c r="F1432" s="16"/>
      <c r="G1432" s="16"/>
      <c r="H1432" s="16"/>
      <c r="I1432" s="16"/>
      <c r="J1432" s="16"/>
      <c r="K1432" s="16"/>
      <c r="L1432" s="16"/>
      <c r="M1432" s="16"/>
    </row>
    <row r="1433" spans="1:13" x14ac:dyDescent="0.35">
      <c r="A1433" s="18" t="s">
        <v>836</v>
      </c>
      <c r="B1433" s="18" t="s">
        <v>16</v>
      </c>
      <c r="C1433" s="18" t="s">
        <v>0</v>
      </c>
      <c r="D1433" s="25" t="s">
        <v>837</v>
      </c>
      <c r="E1433" s="19"/>
      <c r="F1433" s="19"/>
      <c r="G1433" s="19"/>
      <c r="H1433" s="19"/>
      <c r="I1433" s="19"/>
      <c r="J1433" s="19"/>
      <c r="K1433" s="9">
        <f>K1548</f>
        <v>1</v>
      </c>
      <c r="L1433" s="9">
        <f>L1548</f>
        <v>0</v>
      </c>
      <c r="M1433" s="9">
        <f>M1548</f>
        <v>0</v>
      </c>
    </row>
    <row r="1434" spans="1:13" x14ac:dyDescent="0.35">
      <c r="A1434" s="10"/>
      <c r="B1434" s="10"/>
      <c r="C1434" s="10"/>
      <c r="D1434" s="13"/>
      <c r="E1434" s="10"/>
      <c r="F1434" s="10"/>
      <c r="G1434" s="10"/>
      <c r="H1434" s="10"/>
      <c r="I1434" s="10"/>
      <c r="J1434" s="10"/>
      <c r="K1434" s="10"/>
      <c r="L1434" s="10"/>
      <c r="M1434" s="10"/>
    </row>
    <row r="1435" spans="1:13" x14ac:dyDescent="0.35">
      <c r="A1435" s="11" t="s">
        <v>838</v>
      </c>
      <c r="B1435" s="11" t="s">
        <v>19</v>
      </c>
      <c r="C1435" s="11" t="s">
        <v>249</v>
      </c>
      <c r="D1435" s="23" t="s">
        <v>839</v>
      </c>
      <c r="E1435" s="10"/>
      <c r="F1435" s="10"/>
      <c r="G1435" s="10"/>
      <c r="H1435" s="10"/>
      <c r="I1435" s="10"/>
      <c r="J1435" s="10"/>
      <c r="K1435" s="12">
        <f>K1443</f>
        <v>21</v>
      </c>
      <c r="L1435" s="12">
        <f>L1443</f>
        <v>0</v>
      </c>
      <c r="M1435" s="12">
        <f>M1443</f>
        <v>0</v>
      </c>
    </row>
    <row r="1436" spans="1:13" ht="84" x14ac:dyDescent="0.35">
      <c r="A1436" s="10"/>
      <c r="B1436" s="10"/>
      <c r="C1436" s="10"/>
      <c r="D1436" s="13" t="s">
        <v>840</v>
      </c>
      <c r="E1436" s="10"/>
      <c r="F1436" s="10"/>
      <c r="G1436" s="10"/>
      <c r="H1436" s="10"/>
      <c r="I1436" s="10"/>
      <c r="J1436" s="10"/>
      <c r="K1436" s="10"/>
      <c r="L1436" s="10"/>
      <c r="M1436" s="10"/>
    </row>
    <row r="1437" spans="1:13" x14ac:dyDescent="0.35">
      <c r="A1437" s="10"/>
      <c r="B1437" s="10"/>
      <c r="C1437" s="10"/>
      <c r="D1437" s="13"/>
      <c r="E1437" s="11" t="s">
        <v>0</v>
      </c>
      <c r="F1437" s="10">
        <v>5</v>
      </c>
      <c r="G1437" s="14">
        <v>0</v>
      </c>
      <c r="H1437" s="14">
        <v>0</v>
      </c>
      <c r="I1437" s="14">
        <v>0</v>
      </c>
      <c r="J1437" s="12">
        <f t="shared" ref="J1437:J1442" si="48">F1437*(G1437+ (G1437= 0))*(H1437+ (H1437= 0))*(I1437+ (I1437= 0))</f>
        <v>5</v>
      </c>
      <c r="K1437" s="10"/>
      <c r="L1437" s="10"/>
      <c r="M1437" s="10"/>
    </row>
    <row r="1438" spans="1:13" x14ac:dyDescent="0.35">
      <c r="A1438" s="10"/>
      <c r="B1438" s="10"/>
      <c r="C1438" s="10"/>
      <c r="D1438" s="13"/>
      <c r="E1438" s="11" t="s">
        <v>0</v>
      </c>
      <c r="F1438" s="10">
        <v>5</v>
      </c>
      <c r="G1438" s="14">
        <v>0</v>
      </c>
      <c r="H1438" s="14">
        <v>0</v>
      </c>
      <c r="I1438" s="14">
        <v>0</v>
      </c>
      <c r="J1438" s="12">
        <f t="shared" si="48"/>
        <v>5</v>
      </c>
      <c r="K1438" s="10"/>
      <c r="L1438" s="10"/>
      <c r="M1438" s="10"/>
    </row>
    <row r="1439" spans="1:13" x14ac:dyDescent="0.35">
      <c r="A1439" s="10"/>
      <c r="B1439" s="10"/>
      <c r="C1439" s="10"/>
      <c r="D1439" s="13"/>
      <c r="E1439" s="11" t="s">
        <v>0</v>
      </c>
      <c r="F1439" s="10">
        <v>5</v>
      </c>
      <c r="G1439" s="14">
        <v>0</v>
      </c>
      <c r="H1439" s="14">
        <v>0</v>
      </c>
      <c r="I1439" s="14">
        <v>0</v>
      </c>
      <c r="J1439" s="12">
        <f t="shared" si="48"/>
        <v>5</v>
      </c>
      <c r="K1439" s="10"/>
      <c r="L1439" s="10"/>
      <c r="M1439" s="10"/>
    </row>
    <row r="1440" spans="1:13" x14ac:dyDescent="0.35">
      <c r="A1440" s="10"/>
      <c r="B1440" s="10"/>
      <c r="C1440" s="10"/>
      <c r="D1440" s="13"/>
      <c r="E1440" s="11" t="s">
        <v>0</v>
      </c>
      <c r="F1440" s="10">
        <v>2</v>
      </c>
      <c r="G1440" s="14">
        <v>0</v>
      </c>
      <c r="H1440" s="14">
        <v>0</v>
      </c>
      <c r="I1440" s="14">
        <v>0</v>
      </c>
      <c r="J1440" s="12">
        <f t="shared" si="48"/>
        <v>2</v>
      </c>
      <c r="K1440" s="10"/>
      <c r="L1440" s="10"/>
      <c r="M1440" s="10"/>
    </row>
    <row r="1441" spans="1:13" x14ac:dyDescent="0.35">
      <c r="A1441" s="10"/>
      <c r="B1441" s="10"/>
      <c r="C1441" s="10"/>
      <c r="D1441" s="13"/>
      <c r="E1441" s="11" t="s">
        <v>0</v>
      </c>
      <c r="F1441" s="10">
        <v>4</v>
      </c>
      <c r="G1441" s="14">
        <v>0</v>
      </c>
      <c r="H1441" s="14">
        <v>0</v>
      </c>
      <c r="I1441" s="14">
        <v>0</v>
      </c>
      <c r="J1441" s="12">
        <f t="shared" si="48"/>
        <v>4</v>
      </c>
      <c r="K1441" s="10"/>
      <c r="L1441" s="10"/>
      <c r="M1441" s="10"/>
    </row>
    <row r="1442" spans="1:13" x14ac:dyDescent="0.35">
      <c r="A1442" s="10"/>
      <c r="B1442" s="10"/>
      <c r="C1442" s="10"/>
      <c r="D1442" s="13"/>
      <c r="E1442" s="11" t="s">
        <v>0</v>
      </c>
      <c r="F1442" s="10">
        <v>0</v>
      </c>
      <c r="G1442" s="14">
        <v>0</v>
      </c>
      <c r="H1442" s="14">
        <v>0</v>
      </c>
      <c r="I1442" s="14">
        <v>0</v>
      </c>
      <c r="J1442" s="12">
        <f t="shared" si="48"/>
        <v>0</v>
      </c>
      <c r="K1442" s="10"/>
      <c r="L1442" s="10"/>
      <c r="M1442" s="10"/>
    </row>
    <row r="1443" spans="1:13" x14ac:dyDescent="0.35">
      <c r="A1443" s="10"/>
      <c r="B1443" s="10"/>
      <c r="C1443" s="10"/>
      <c r="D1443" s="13"/>
      <c r="E1443" s="10"/>
      <c r="F1443" s="10"/>
      <c r="G1443" s="10"/>
      <c r="H1443" s="10"/>
      <c r="I1443" s="10"/>
      <c r="J1443" s="15" t="s">
        <v>841</v>
      </c>
      <c r="K1443" s="9">
        <f>SUM(J1437:J1442)</f>
        <v>21</v>
      </c>
      <c r="L1443" s="14">
        <v>0</v>
      </c>
      <c r="M1443" s="9">
        <f>ROUND(L1443*K1443,2)</f>
        <v>0</v>
      </c>
    </row>
    <row r="1444" spans="1:13" ht="1.1499999999999999" customHeight="1" x14ac:dyDescent="0.35">
      <c r="A1444" s="16"/>
      <c r="B1444" s="16"/>
      <c r="C1444" s="16"/>
      <c r="D1444" s="24"/>
      <c r="E1444" s="16"/>
      <c r="F1444" s="16"/>
      <c r="G1444" s="16"/>
      <c r="H1444" s="16"/>
      <c r="I1444" s="16"/>
      <c r="J1444" s="16"/>
      <c r="K1444" s="16"/>
      <c r="L1444" s="16"/>
      <c r="M1444" s="16"/>
    </row>
    <row r="1445" spans="1:13" x14ac:dyDescent="0.35">
      <c r="A1445" s="11" t="s">
        <v>842</v>
      </c>
      <c r="B1445" s="11" t="s">
        <v>19</v>
      </c>
      <c r="C1445" s="11" t="s">
        <v>249</v>
      </c>
      <c r="D1445" s="23" t="s">
        <v>843</v>
      </c>
      <c r="E1445" s="10"/>
      <c r="F1445" s="10"/>
      <c r="G1445" s="10"/>
      <c r="H1445" s="10"/>
      <c r="I1445" s="10"/>
      <c r="J1445" s="10"/>
      <c r="K1445" s="14">
        <v>0</v>
      </c>
      <c r="L1445" s="14">
        <v>0</v>
      </c>
      <c r="M1445" s="12">
        <f>ROUND(K1445*L1445,2)</f>
        <v>0</v>
      </c>
    </row>
    <row r="1446" spans="1:13" ht="105" x14ac:dyDescent="0.35">
      <c r="A1446" s="10"/>
      <c r="B1446" s="10"/>
      <c r="C1446" s="10"/>
      <c r="D1446" s="13" t="s">
        <v>844</v>
      </c>
      <c r="E1446" s="10"/>
      <c r="F1446" s="10"/>
      <c r="G1446" s="10"/>
      <c r="H1446" s="10"/>
      <c r="I1446" s="10"/>
      <c r="J1446" s="10"/>
      <c r="K1446" s="10"/>
      <c r="L1446" s="10"/>
      <c r="M1446" s="10"/>
    </row>
    <row r="1447" spans="1:13" x14ac:dyDescent="0.35">
      <c r="A1447" s="11" t="s">
        <v>845</v>
      </c>
      <c r="B1447" s="11" t="s">
        <v>19</v>
      </c>
      <c r="C1447" s="11" t="s">
        <v>249</v>
      </c>
      <c r="D1447" s="23" t="s">
        <v>846</v>
      </c>
      <c r="E1447" s="10"/>
      <c r="F1447" s="10"/>
      <c r="G1447" s="10"/>
      <c r="H1447" s="10"/>
      <c r="I1447" s="10"/>
      <c r="J1447" s="10"/>
      <c r="K1447" s="12">
        <f>K1461</f>
        <v>103</v>
      </c>
      <c r="L1447" s="12">
        <f>L1461</f>
        <v>0</v>
      </c>
      <c r="M1447" s="12">
        <f>M1461</f>
        <v>0</v>
      </c>
    </row>
    <row r="1448" spans="1:13" ht="105" x14ac:dyDescent="0.35">
      <c r="A1448" s="10"/>
      <c r="B1448" s="10"/>
      <c r="C1448" s="10"/>
      <c r="D1448" s="13" t="s">
        <v>847</v>
      </c>
      <c r="E1448" s="10"/>
      <c r="F1448" s="10"/>
      <c r="G1448" s="10"/>
      <c r="H1448" s="10"/>
      <c r="I1448" s="10"/>
      <c r="J1448" s="10"/>
      <c r="K1448" s="10"/>
      <c r="L1448" s="10"/>
      <c r="M1448" s="10"/>
    </row>
    <row r="1449" spans="1:13" x14ac:dyDescent="0.35">
      <c r="A1449" s="10"/>
      <c r="B1449" s="10"/>
      <c r="C1449" s="10"/>
      <c r="D1449" s="13"/>
      <c r="E1449" s="11" t="s">
        <v>848</v>
      </c>
      <c r="F1449" s="10">
        <v>14</v>
      </c>
      <c r="G1449" s="14">
        <v>0</v>
      </c>
      <c r="H1449" s="14">
        <v>0</v>
      </c>
      <c r="I1449" s="14">
        <v>0</v>
      </c>
      <c r="J1449" s="12">
        <f t="shared" ref="J1449:J1460" si="49">F1449*(G1449+ (G1449= 0))*(H1449+ (H1449= 0))*(I1449+ (I1449= 0))</f>
        <v>14</v>
      </c>
      <c r="K1449" s="10"/>
      <c r="L1449" s="10"/>
      <c r="M1449" s="10"/>
    </row>
    <row r="1450" spans="1:13" x14ac:dyDescent="0.35">
      <c r="A1450" s="10"/>
      <c r="B1450" s="10"/>
      <c r="C1450" s="10"/>
      <c r="D1450" s="13"/>
      <c r="E1450" s="11" t="s">
        <v>0</v>
      </c>
      <c r="F1450" s="10">
        <v>1</v>
      </c>
      <c r="G1450" s="14">
        <v>0</v>
      </c>
      <c r="H1450" s="14">
        <v>0</v>
      </c>
      <c r="I1450" s="14">
        <v>0</v>
      </c>
      <c r="J1450" s="12">
        <f t="shared" si="49"/>
        <v>1</v>
      </c>
      <c r="K1450" s="10"/>
      <c r="L1450" s="10"/>
      <c r="M1450" s="10"/>
    </row>
    <row r="1451" spans="1:13" x14ac:dyDescent="0.35">
      <c r="A1451" s="10"/>
      <c r="B1451" s="10"/>
      <c r="C1451" s="10"/>
      <c r="D1451" s="13"/>
      <c r="E1451" s="11" t="s">
        <v>0</v>
      </c>
      <c r="F1451" s="10">
        <v>2</v>
      </c>
      <c r="G1451" s="14">
        <v>0</v>
      </c>
      <c r="H1451" s="14">
        <v>0</v>
      </c>
      <c r="I1451" s="14">
        <v>0</v>
      </c>
      <c r="J1451" s="12">
        <f t="shared" si="49"/>
        <v>2</v>
      </c>
      <c r="K1451" s="10"/>
      <c r="L1451" s="10"/>
      <c r="M1451" s="10"/>
    </row>
    <row r="1452" spans="1:13" x14ac:dyDescent="0.35">
      <c r="A1452" s="10"/>
      <c r="B1452" s="10"/>
      <c r="C1452" s="10"/>
      <c r="D1452" s="13"/>
      <c r="E1452" s="11" t="s">
        <v>0</v>
      </c>
      <c r="F1452" s="10">
        <v>1</v>
      </c>
      <c r="G1452" s="14">
        <v>0</v>
      </c>
      <c r="H1452" s="14">
        <v>0</v>
      </c>
      <c r="I1452" s="14">
        <v>0</v>
      </c>
      <c r="J1452" s="12">
        <f t="shared" si="49"/>
        <v>1</v>
      </c>
      <c r="K1452" s="10"/>
      <c r="L1452" s="10"/>
      <c r="M1452" s="10"/>
    </row>
    <row r="1453" spans="1:13" x14ac:dyDescent="0.35">
      <c r="A1453" s="10"/>
      <c r="B1453" s="10"/>
      <c r="C1453" s="10"/>
      <c r="D1453" s="13"/>
      <c r="E1453" s="11" t="s">
        <v>0</v>
      </c>
      <c r="F1453" s="10">
        <v>2</v>
      </c>
      <c r="G1453" s="14">
        <v>0</v>
      </c>
      <c r="H1453" s="14">
        <v>0</v>
      </c>
      <c r="I1453" s="14">
        <v>0</v>
      </c>
      <c r="J1453" s="12">
        <f t="shared" si="49"/>
        <v>2</v>
      </c>
      <c r="K1453" s="10"/>
      <c r="L1453" s="10"/>
      <c r="M1453" s="10"/>
    </row>
    <row r="1454" spans="1:13" x14ac:dyDescent="0.35">
      <c r="A1454" s="10"/>
      <c r="B1454" s="10"/>
      <c r="C1454" s="10"/>
      <c r="D1454" s="13"/>
      <c r="E1454" s="11" t="s">
        <v>0</v>
      </c>
      <c r="F1454" s="10">
        <v>1</v>
      </c>
      <c r="G1454" s="14">
        <v>0</v>
      </c>
      <c r="H1454" s="14">
        <v>0</v>
      </c>
      <c r="I1454" s="14">
        <v>0</v>
      </c>
      <c r="J1454" s="12">
        <f t="shared" si="49"/>
        <v>1</v>
      </c>
      <c r="K1454" s="10"/>
      <c r="L1454" s="10"/>
      <c r="M1454" s="10"/>
    </row>
    <row r="1455" spans="1:13" x14ac:dyDescent="0.35">
      <c r="A1455" s="10"/>
      <c r="B1455" s="10"/>
      <c r="C1455" s="10"/>
      <c r="D1455" s="13"/>
      <c r="E1455" s="11" t="s">
        <v>849</v>
      </c>
      <c r="F1455" s="10">
        <v>7</v>
      </c>
      <c r="G1455" s="14">
        <v>0</v>
      </c>
      <c r="H1455" s="14">
        <v>0</v>
      </c>
      <c r="I1455" s="14">
        <v>0</v>
      </c>
      <c r="J1455" s="12">
        <f t="shared" si="49"/>
        <v>7</v>
      </c>
      <c r="K1455" s="10"/>
      <c r="L1455" s="10"/>
      <c r="M1455" s="10"/>
    </row>
    <row r="1456" spans="1:13" x14ac:dyDescent="0.35">
      <c r="A1456" s="10"/>
      <c r="B1456" s="10"/>
      <c r="C1456" s="10"/>
      <c r="D1456" s="13"/>
      <c r="E1456" s="11" t="s">
        <v>850</v>
      </c>
      <c r="F1456" s="10">
        <v>7</v>
      </c>
      <c r="G1456" s="14">
        <v>0</v>
      </c>
      <c r="H1456" s="14">
        <v>0</v>
      </c>
      <c r="I1456" s="14">
        <v>0</v>
      </c>
      <c r="J1456" s="12">
        <f t="shared" si="49"/>
        <v>7</v>
      </c>
      <c r="K1456" s="10"/>
      <c r="L1456" s="10"/>
      <c r="M1456" s="10"/>
    </row>
    <row r="1457" spans="1:13" x14ac:dyDescent="0.35">
      <c r="A1457" s="10"/>
      <c r="B1457" s="10"/>
      <c r="C1457" s="10"/>
      <c r="D1457" s="13"/>
      <c r="E1457" s="11" t="s">
        <v>0</v>
      </c>
      <c r="F1457" s="10">
        <v>24</v>
      </c>
      <c r="G1457" s="14">
        <v>0</v>
      </c>
      <c r="H1457" s="14">
        <v>0</v>
      </c>
      <c r="I1457" s="14">
        <v>0</v>
      </c>
      <c r="J1457" s="12">
        <f t="shared" si="49"/>
        <v>24</v>
      </c>
      <c r="K1457" s="10"/>
      <c r="L1457" s="10"/>
      <c r="M1457" s="10"/>
    </row>
    <row r="1458" spans="1:13" x14ac:dyDescent="0.35">
      <c r="A1458" s="10"/>
      <c r="B1458" s="10"/>
      <c r="C1458" s="10"/>
      <c r="D1458" s="13"/>
      <c r="E1458" s="11" t="s">
        <v>0</v>
      </c>
      <c r="F1458" s="10">
        <v>24</v>
      </c>
      <c r="G1458" s="14">
        <v>0</v>
      </c>
      <c r="H1458" s="14">
        <v>0</v>
      </c>
      <c r="I1458" s="14">
        <v>0</v>
      </c>
      <c r="J1458" s="12">
        <f t="shared" si="49"/>
        <v>24</v>
      </c>
      <c r="K1458" s="10"/>
      <c r="L1458" s="10"/>
      <c r="M1458" s="10"/>
    </row>
    <row r="1459" spans="1:13" x14ac:dyDescent="0.35">
      <c r="A1459" s="10"/>
      <c r="B1459" s="10"/>
      <c r="C1459" s="10"/>
      <c r="D1459" s="13"/>
      <c r="E1459" s="11" t="s">
        <v>0</v>
      </c>
      <c r="F1459" s="10">
        <v>20</v>
      </c>
      <c r="G1459" s="14">
        <v>0</v>
      </c>
      <c r="H1459" s="14">
        <v>0</v>
      </c>
      <c r="I1459" s="14">
        <v>0</v>
      </c>
      <c r="J1459" s="12">
        <f t="shared" si="49"/>
        <v>20</v>
      </c>
      <c r="K1459" s="10"/>
      <c r="L1459" s="10"/>
      <c r="M1459" s="10"/>
    </row>
    <row r="1460" spans="1:13" x14ac:dyDescent="0.35">
      <c r="A1460" s="10"/>
      <c r="B1460" s="10"/>
      <c r="C1460" s="10"/>
      <c r="D1460" s="13"/>
      <c r="E1460" s="11" t="s">
        <v>0</v>
      </c>
      <c r="F1460" s="10">
        <v>0</v>
      </c>
      <c r="G1460" s="14">
        <v>0</v>
      </c>
      <c r="H1460" s="14">
        <v>0</v>
      </c>
      <c r="I1460" s="14">
        <v>0</v>
      </c>
      <c r="J1460" s="12">
        <f t="shared" si="49"/>
        <v>0</v>
      </c>
      <c r="K1460" s="10"/>
      <c r="L1460" s="10"/>
      <c r="M1460" s="10"/>
    </row>
    <row r="1461" spans="1:13" x14ac:dyDescent="0.35">
      <c r="A1461" s="10"/>
      <c r="B1461" s="10"/>
      <c r="C1461" s="10"/>
      <c r="D1461" s="13"/>
      <c r="E1461" s="10"/>
      <c r="F1461" s="10"/>
      <c r="G1461" s="10"/>
      <c r="H1461" s="10"/>
      <c r="I1461" s="10"/>
      <c r="J1461" s="15" t="s">
        <v>851</v>
      </c>
      <c r="K1461" s="9">
        <f>SUM(J1449:J1460)</f>
        <v>103</v>
      </c>
      <c r="L1461" s="14">
        <v>0</v>
      </c>
      <c r="M1461" s="9">
        <f>ROUND(L1461*K1461,2)</f>
        <v>0</v>
      </c>
    </row>
    <row r="1462" spans="1:13" ht="1.1499999999999999" customHeight="1" x14ac:dyDescent="0.35">
      <c r="A1462" s="16"/>
      <c r="B1462" s="16"/>
      <c r="C1462" s="16"/>
      <c r="D1462" s="24"/>
      <c r="E1462" s="16"/>
      <c r="F1462" s="16"/>
      <c r="G1462" s="16"/>
      <c r="H1462" s="16"/>
      <c r="I1462" s="16"/>
      <c r="J1462" s="16"/>
      <c r="K1462" s="16"/>
      <c r="L1462" s="16"/>
      <c r="M1462" s="16"/>
    </row>
    <row r="1463" spans="1:13" x14ac:dyDescent="0.35">
      <c r="A1463" s="11" t="s">
        <v>852</v>
      </c>
      <c r="B1463" s="11" t="s">
        <v>19</v>
      </c>
      <c r="C1463" s="11" t="s">
        <v>249</v>
      </c>
      <c r="D1463" s="23" t="s">
        <v>853</v>
      </c>
      <c r="E1463" s="10"/>
      <c r="F1463" s="10"/>
      <c r="G1463" s="10"/>
      <c r="H1463" s="10"/>
      <c r="I1463" s="10"/>
      <c r="J1463" s="10"/>
      <c r="K1463" s="12">
        <f>K1473</f>
        <v>81</v>
      </c>
      <c r="L1463" s="12">
        <f>L1473</f>
        <v>0</v>
      </c>
      <c r="M1463" s="12">
        <f>M1473</f>
        <v>0</v>
      </c>
    </row>
    <row r="1464" spans="1:13" ht="105" x14ac:dyDescent="0.35">
      <c r="A1464" s="10"/>
      <c r="B1464" s="10"/>
      <c r="C1464" s="10"/>
      <c r="D1464" s="13" t="s">
        <v>854</v>
      </c>
      <c r="E1464" s="10"/>
      <c r="F1464" s="10"/>
      <c r="G1464" s="10"/>
      <c r="H1464" s="10"/>
      <c r="I1464" s="10"/>
      <c r="J1464" s="10"/>
      <c r="K1464" s="10"/>
      <c r="L1464" s="10"/>
      <c r="M1464" s="10"/>
    </row>
    <row r="1465" spans="1:13" x14ac:dyDescent="0.35">
      <c r="A1465" s="10"/>
      <c r="B1465" s="10"/>
      <c r="C1465" s="10"/>
      <c r="D1465" s="13"/>
      <c r="E1465" s="11" t="s">
        <v>848</v>
      </c>
      <c r="F1465" s="10">
        <v>3</v>
      </c>
      <c r="G1465" s="14">
        <v>0</v>
      </c>
      <c r="H1465" s="14">
        <v>0</v>
      </c>
      <c r="I1465" s="14">
        <v>0</v>
      </c>
      <c r="J1465" s="12">
        <f t="shared" ref="J1465:J1472" si="50">F1465*(G1465+ (G1465= 0))*(H1465+ (H1465= 0))*(I1465+ (I1465= 0))</f>
        <v>3</v>
      </c>
      <c r="K1465" s="10"/>
      <c r="L1465" s="10"/>
      <c r="M1465" s="10"/>
    </row>
    <row r="1466" spans="1:13" x14ac:dyDescent="0.35">
      <c r="A1466" s="10"/>
      <c r="B1466" s="10"/>
      <c r="C1466" s="10"/>
      <c r="D1466" s="13"/>
      <c r="E1466" s="11" t="s">
        <v>0</v>
      </c>
      <c r="F1466" s="10">
        <v>8</v>
      </c>
      <c r="G1466" s="14">
        <v>0</v>
      </c>
      <c r="H1466" s="14">
        <v>0</v>
      </c>
      <c r="I1466" s="14">
        <v>0</v>
      </c>
      <c r="J1466" s="12">
        <f t="shared" si="50"/>
        <v>8</v>
      </c>
      <c r="K1466" s="10"/>
      <c r="L1466" s="10"/>
      <c r="M1466" s="10"/>
    </row>
    <row r="1467" spans="1:13" x14ac:dyDescent="0.35">
      <c r="A1467" s="10"/>
      <c r="B1467" s="10"/>
      <c r="C1467" s="10"/>
      <c r="D1467" s="13"/>
      <c r="E1467" s="11" t="s">
        <v>0</v>
      </c>
      <c r="F1467" s="10">
        <v>11</v>
      </c>
      <c r="G1467" s="14">
        <v>0</v>
      </c>
      <c r="H1467" s="14">
        <v>0</v>
      </c>
      <c r="I1467" s="14">
        <v>0</v>
      </c>
      <c r="J1467" s="12">
        <f t="shared" si="50"/>
        <v>11</v>
      </c>
      <c r="K1467" s="10"/>
      <c r="L1467" s="10"/>
      <c r="M1467" s="10"/>
    </row>
    <row r="1468" spans="1:13" x14ac:dyDescent="0.35">
      <c r="A1468" s="10"/>
      <c r="B1468" s="10"/>
      <c r="C1468" s="10"/>
      <c r="D1468" s="13"/>
      <c r="E1468" s="11" t="s">
        <v>0</v>
      </c>
      <c r="F1468" s="10">
        <v>17</v>
      </c>
      <c r="G1468" s="14">
        <v>0</v>
      </c>
      <c r="H1468" s="14">
        <v>0</v>
      </c>
      <c r="I1468" s="14">
        <v>0</v>
      </c>
      <c r="J1468" s="12">
        <f t="shared" si="50"/>
        <v>17</v>
      </c>
      <c r="K1468" s="10"/>
      <c r="L1468" s="10"/>
      <c r="M1468" s="10"/>
    </row>
    <row r="1469" spans="1:13" x14ac:dyDescent="0.35">
      <c r="A1469" s="10"/>
      <c r="B1469" s="10"/>
      <c r="C1469" s="10"/>
      <c r="D1469" s="13"/>
      <c r="E1469" s="11" t="s">
        <v>0</v>
      </c>
      <c r="F1469" s="10">
        <v>18</v>
      </c>
      <c r="G1469" s="14">
        <v>0</v>
      </c>
      <c r="H1469" s="14">
        <v>0</v>
      </c>
      <c r="I1469" s="14">
        <v>0</v>
      </c>
      <c r="J1469" s="12">
        <f t="shared" si="50"/>
        <v>18</v>
      </c>
      <c r="K1469" s="10"/>
      <c r="L1469" s="10"/>
      <c r="M1469" s="10"/>
    </row>
    <row r="1470" spans="1:13" x14ac:dyDescent="0.35">
      <c r="A1470" s="10"/>
      <c r="B1470" s="10"/>
      <c r="C1470" s="10"/>
      <c r="D1470" s="13"/>
      <c r="E1470" s="11" t="s">
        <v>0</v>
      </c>
      <c r="F1470" s="10">
        <v>22</v>
      </c>
      <c r="G1470" s="14">
        <v>0</v>
      </c>
      <c r="H1470" s="14">
        <v>0</v>
      </c>
      <c r="I1470" s="14">
        <v>0</v>
      </c>
      <c r="J1470" s="12">
        <f t="shared" si="50"/>
        <v>22</v>
      </c>
      <c r="K1470" s="10"/>
      <c r="L1470" s="10"/>
      <c r="M1470" s="10"/>
    </row>
    <row r="1471" spans="1:13" x14ac:dyDescent="0.35">
      <c r="A1471" s="10"/>
      <c r="B1471" s="10"/>
      <c r="C1471" s="10"/>
      <c r="D1471" s="13"/>
      <c r="E1471" s="11" t="s">
        <v>849</v>
      </c>
      <c r="F1471" s="10">
        <v>2</v>
      </c>
      <c r="G1471" s="14">
        <v>0</v>
      </c>
      <c r="H1471" s="14">
        <v>0</v>
      </c>
      <c r="I1471" s="14">
        <v>0</v>
      </c>
      <c r="J1471" s="12">
        <f t="shared" si="50"/>
        <v>2</v>
      </c>
      <c r="K1471" s="10"/>
      <c r="L1471" s="10"/>
      <c r="M1471" s="10"/>
    </row>
    <row r="1472" spans="1:13" x14ac:dyDescent="0.35">
      <c r="A1472" s="10"/>
      <c r="B1472" s="10"/>
      <c r="C1472" s="10"/>
      <c r="D1472" s="13"/>
      <c r="E1472" s="11" t="s">
        <v>0</v>
      </c>
      <c r="F1472" s="10">
        <v>0</v>
      </c>
      <c r="G1472" s="14">
        <v>0</v>
      </c>
      <c r="H1472" s="14">
        <v>0</v>
      </c>
      <c r="I1472" s="14">
        <v>0</v>
      </c>
      <c r="J1472" s="12">
        <f t="shared" si="50"/>
        <v>0</v>
      </c>
      <c r="K1472" s="10"/>
      <c r="L1472" s="10"/>
      <c r="M1472" s="10"/>
    </row>
    <row r="1473" spans="1:13" x14ac:dyDescent="0.35">
      <c r="A1473" s="10"/>
      <c r="B1473" s="10"/>
      <c r="C1473" s="10"/>
      <c r="D1473" s="13"/>
      <c r="E1473" s="10"/>
      <c r="F1473" s="10"/>
      <c r="G1473" s="10"/>
      <c r="H1473" s="10"/>
      <c r="I1473" s="10"/>
      <c r="J1473" s="15" t="s">
        <v>855</v>
      </c>
      <c r="K1473" s="9">
        <f>SUM(J1465:J1472)</f>
        <v>81</v>
      </c>
      <c r="L1473" s="14">
        <v>0</v>
      </c>
      <c r="M1473" s="9">
        <f>ROUND(L1473*K1473,2)</f>
        <v>0</v>
      </c>
    </row>
    <row r="1474" spans="1:13" ht="1.1499999999999999" customHeight="1" x14ac:dyDescent="0.35">
      <c r="A1474" s="16"/>
      <c r="B1474" s="16"/>
      <c r="C1474" s="16"/>
      <c r="D1474" s="24"/>
      <c r="E1474" s="16"/>
      <c r="F1474" s="16"/>
      <c r="G1474" s="16"/>
      <c r="H1474" s="16"/>
      <c r="I1474" s="16"/>
      <c r="J1474" s="16"/>
      <c r="K1474" s="16"/>
      <c r="L1474" s="16"/>
      <c r="M1474" s="16"/>
    </row>
    <row r="1475" spans="1:13" x14ac:dyDescent="0.35">
      <c r="A1475" s="11" t="s">
        <v>856</v>
      </c>
      <c r="B1475" s="11" t="s">
        <v>19</v>
      </c>
      <c r="C1475" s="11" t="s">
        <v>249</v>
      </c>
      <c r="D1475" s="23" t="s">
        <v>857</v>
      </c>
      <c r="E1475" s="10"/>
      <c r="F1475" s="10"/>
      <c r="G1475" s="10"/>
      <c r="H1475" s="10"/>
      <c r="I1475" s="10"/>
      <c r="J1475" s="10"/>
      <c r="K1475" s="12">
        <f>K1479</f>
        <v>1</v>
      </c>
      <c r="L1475" s="12">
        <f>L1479</f>
        <v>0</v>
      </c>
      <c r="M1475" s="12">
        <f>M1479</f>
        <v>0</v>
      </c>
    </row>
    <row r="1476" spans="1:13" ht="105" x14ac:dyDescent="0.35">
      <c r="A1476" s="10"/>
      <c r="B1476" s="10"/>
      <c r="C1476" s="10"/>
      <c r="D1476" s="13" t="s">
        <v>858</v>
      </c>
      <c r="E1476" s="10"/>
      <c r="F1476" s="10"/>
      <c r="G1476" s="10"/>
      <c r="H1476" s="10"/>
      <c r="I1476" s="10"/>
      <c r="J1476" s="10"/>
      <c r="K1476" s="10"/>
      <c r="L1476" s="10"/>
      <c r="M1476" s="10"/>
    </row>
    <row r="1477" spans="1:13" x14ac:dyDescent="0.35">
      <c r="A1477" s="10"/>
      <c r="B1477" s="10"/>
      <c r="C1477" s="10"/>
      <c r="D1477" s="13"/>
      <c r="E1477" s="11" t="s">
        <v>0</v>
      </c>
      <c r="F1477" s="10">
        <v>1</v>
      </c>
      <c r="G1477" s="14">
        <v>0</v>
      </c>
      <c r="H1477" s="14">
        <v>0</v>
      </c>
      <c r="I1477" s="14">
        <v>0</v>
      </c>
      <c r="J1477" s="12">
        <f>F1477*(G1477+ (G1477= 0))*(H1477+ (H1477= 0))*(I1477+ (I1477= 0))</f>
        <v>1</v>
      </c>
      <c r="K1477" s="10"/>
      <c r="L1477" s="10"/>
      <c r="M1477" s="10"/>
    </row>
    <row r="1478" spans="1:13" x14ac:dyDescent="0.35">
      <c r="A1478" s="10"/>
      <c r="B1478" s="10"/>
      <c r="C1478" s="10"/>
      <c r="D1478" s="13"/>
      <c r="E1478" s="11" t="s">
        <v>0</v>
      </c>
      <c r="F1478" s="10">
        <v>0</v>
      </c>
      <c r="G1478" s="14">
        <v>0</v>
      </c>
      <c r="H1478" s="14">
        <v>0</v>
      </c>
      <c r="I1478" s="14">
        <v>0</v>
      </c>
      <c r="J1478" s="12">
        <f>F1478*(G1478+ (G1478= 0))*(H1478+ (H1478= 0))*(I1478+ (I1478= 0))</f>
        <v>0</v>
      </c>
      <c r="K1478" s="10"/>
      <c r="L1478" s="10"/>
      <c r="M1478" s="10"/>
    </row>
    <row r="1479" spans="1:13" x14ac:dyDescent="0.35">
      <c r="A1479" s="10"/>
      <c r="B1479" s="10"/>
      <c r="C1479" s="10"/>
      <c r="D1479" s="13"/>
      <c r="E1479" s="10"/>
      <c r="F1479" s="10"/>
      <c r="G1479" s="10"/>
      <c r="H1479" s="10"/>
      <c r="I1479" s="10"/>
      <c r="J1479" s="15" t="s">
        <v>859</v>
      </c>
      <c r="K1479" s="9">
        <f>SUM(J1477:J1478)</f>
        <v>1</v>
      </c>
      <c r="L1479" s="14">
        <v>0</v>
      </c>
      <c r="M1479" s="9">
        <f>ROUND(L1479*K1479,2)</f>
        <v>0</v>
      </c>
    </row>
    <row r="1480" spans="1:13" ht="1.1499999999999999" customHeight="1" x14ac:dyDescent="0.35">
      <c r="A1480" s="16"/>
      <c r="B1480" s="16"/>
      <c r="C1480" s="16"/>
      <c r="D1480" s="24"/>
      <c r="E1480" s="16"/>
      <c r="F1480" s="16"/>
      <c r="G1480" s="16"/>
      <c r="H1480" s="16"/>
      <c r="I1480" s="16"/>
      <c r="J1480" s="16"/>
      <c r="K1480" s="16"/>
      <c r="L1480" s="16"/>
      <c r="M1480" s="16"/>
    </row>
    <row r="1481" spans="1:13" x14ac:dyDescent="0.35">
      <c r="A1481" s="11" t="s">
        <v>860</v>
      </c>
      <c r="B1481" s="11" t="s">
        <v>19</v>
      </c>
      <c r="C1481" s="11" t="s">
        <v>249</v>
      </c>
      <c r="D1481" s="23" t="s">
        <v>861</v>
      </c>
      <c r="E1481" s="10"/>
      <c r="F1481" s="10"/>
      <c r="G1481" s="10"/>
      <c r="H1481" s="10"/>
      <c r="I1481" s="10"/>
      <c r="J1481" s="10"/>
      <c r="K1481" s="12">
        <f>K1488</f>
        <v>10</v>
      </c>
      <c r="L1481" s="12">
        <f>L1488</f>
        <v>0</v>
      </c>
      <c r="M1481" s="12">
        <f>M1488</f>
        <v>0</v>
      </c>
    </row>
    <row r="1482" spans="1:13" x14ac:dyDescent="0.35">
      <c r="A1482" s="10"/>
      <c r="B1482" s="10"/>
      <c r="C1482" s="10"/>
      <c r="D1482" s="13"/>
      <c r="E1482" s="10"/>
      <c r="F1482" s="10"/>
      <c r="G1482" s="10"/>
      <c r="H1482" s="10"/>
      <c r="I1482" s="10"/>
      <c r="J1482" s="10"/>
      <c r="K1482" s="10"/>
      <c r="L1482" s="10"/>
      <c r="M1482" s="10"/>
    </row>
    <row r="1483" spans="1:13" x14ac:dyDescent="0.35">
      <c r="A1483" s="10"/>
      <c r="B1483" s="10"/>
      <c r="C1483" s="10"/>
      <c r="D1483" s="13"/>
      <c r="E1483" s="11" t="s">
        <v>0</v>
      </c>
      <c r="F1483" s="10">
        <v>3</v>
      </c>
      <c r="G1483" s="14">
        <v>0</v>
      </c>
      <c r="H1483" s="14">
        <v>0</v>
      </c>
      <c r="I1483" s="14">
        <v>0</v>
      </c>
      <c r="J1483" s="12">
        <f>F1483*(G1483+ (G1483= 0))*(H1483+ (H1483= 0))*(I1483+ (I1483= 0))</f>
        <v>3</v>
      </c>
      <c r="K1483" s="10"/>
      <c r="L1483" s="10"/>
      <c r="M1483" s="10"/>
    </row>
    <row r="1484" spans="1:13" x14ac:dyDescent="0.35">
      <c r="A1484" s="10"/>
      <c r="B1484" s="10"/>
      <c r="C1484" s="10"/>
      <c r="D1484" s="13"/>
      <c r="E1484" s="11" t="s">
        <v>0</v>
      </c>
      <c r="F1484" s="10">
        <v>2</v>
      </c>
      <c r="G1484" s="14">
        <v>0</v>
      </c>
      <c r="H1484" s="14">
        <v>0</v>
      </c>
      <c r="I1484" s="14">
        <v>0</v>
      </c>
      <c r="J1484" s="12">
        <f>F1484*(G1484+ (G1484= 0))*(H1484+ (H1484= 0))*(I1484+ (I1484= 0))</f>
        <v>2</v>
      </c>
      <c r="K1484" s="10"/>
      <c r="L1484" s="10"/>
      <c r="M1484" s="10"/>
    </row>
    <row r="1485" spans="1:13" x14ac:dyDescent="0.35">
      <c r="A1485" s="10"/>
      <c r="B1485" s="10"/>
      <c r="C1485" s="10"/>
      <c r="D1485" s="13"/>
      <c r="E1485" s="11" t="s">
        <v>0</v>
      </c>
      <c r="F1485" s="10">
        <v>2</v>
      </c>
      <c r="G1485" s="14">
        <v>0</v>
      </c>
      <c r="H1485" s="14">
        <v>0</v>
      </c>
      <c r="I1485" s="14">
        <v>0</v>
      </c>
      <c r="J1485" s="12">
        <f>F1485*(G1485+ (G1485= 0))*(H1485+ (H1485= 0))*(I1485+ (I1485= 0))</f>
        <v>2</v>
      </c>
      <c r="K1485" s="10"/>
      <c r="L1485" s="10"/>
      <c r="M1485" s="10"/>
    </row>
    <row r="1486" spans="1:13" x14ac:dyDescent="0.35">
      <c r="A1486" s="10"/>
      <c r="B1486" s="10"/>
      <c r="C1486" s="10"/>
      <c r="D1486" s="13"/>
      <c r="E1486" s="11" t="s">
        <v>0</v>
      </c>
      <c r="F1486" s="10">
        <v>3</v>
      </c>
      <c r="G1486" s="14">
        <v>0</v>
      </c>
      <c r="H1486" s="14">
        <v>0</v>
      </c>
      <c r="I1486" s="14">
        <v>0</v>
      </c>
      <c r="J1486" s="12">
        <f>F1486*(G1486+ (G1486= 0))*(H1486+ (H1486= 0))*(I1486+ (I1486= 0))</f>
        <v>3</v>
      </c>
      <c r="K1486" s="10"/>
      <c r="L1486" s="10"/>
      <c r="M1486" s="10"/>
    </row>
    <row r="1487" spans="1:13" x14ac:dyDescent="0.35">
      <c r="A1487" s="10"/>
      <c r="B1487" s="10"/>
      <c r="C1487" s="10"/>
      <c r="D1487" s="13"/>
      <c r="E1487" s="11" t="s">
        <v>0</v>
      </c>
      <c r="F1487" s="10">
        <v>0</v>
      </c>
      <c r="G1487" s="14">
        <v>0</v>
      </c>
      <c r="H1487" s="14">
        <v>0</v>
      </c>
      <c r="I1487" s="14">
        <v>0</v>
      </c>
      <c r="J1487" s="12">
        <f>F1487*(G1487+ (G1487= 0))*(H1487+ (H1487= 0))*(I1487+ (I1487= 0))</f>
        <v>0</v>
      </c>
      <c r="K1487" s="10"/>
      <c r="L1487" s="10"/>
      <c r="M1487" s="10"/>
    </row>
    <row r="1488" spans="1:13" x14ac:dyDescent="0.35">
      <c r="A1488" s="10"/>
      <c r="B1488" s="10"/>
      <c r="C1488" s="10"/>
      <c r="D1488" s="13"/>
      <c r="E1488" s="10"/>
      <c r="F1488" s="10"/>
      <c r="G1488" s="10"/>
      <c r="H1488" s="10"/>
      <c r="I1488" s="10"/>
      <c r="J1488" s="15" t="s">
        <v>862</v>
      </c>
      <c r="K1488" s="9">
        <f>SUM(J1483:J1487)</f>
        <v>10</v>
      </c>
      <c r="L1488" s="14">
        <v>0</v>
      </c>
      <c r="M1488" s="9">
        <f>ROUND(L1488*K1488,2)</f>
        <v>0</v>
      </c>
    </row>
    <row r="1489" spans="1:13" ht="1.1499999999999999" customHeight="1" x14ac:dyDescent="0.35">
      <c r="A1489" s="16"/>
      <c r="B1489" s="16"/>
      <c r="C1489" s="16"/>
      <c r="D1489" s="24"/>
      <c r="E1489" s="16"/>
      <c r="F1489" s="16"/>
      <c r="G1489" s="16"/>
      <c r="H1489" s="16"/>
      <c r="I1489" s="16"/>
      <c r="J1489" s="16"/>
      <c r="K1489" s="16"/>
      <c r="L1489" s="16"/>
      <c r="M1489" s="16"/>
    </row>
    <row r="1490" spans="1:13" x14ac:dyDescent="0.35">
      <c r="A1490" s="11" t="s">
        <v>863</v>
      </c>
      <c r="B1490" s="11" t="s">
        <v>19</v>
      </c>
      <c r="C1490" s="11" t="s">
        <v>249</v>
      </c>
      <c r="D1490" s="23" t="s">
        <v>864</v>
      </c>
      <c r="E1490" s="10"/>
      <c r="F1490" s="10"/>
      <c r="G1490" s="10"/>
      <c r="H1490" s="10"/>
      <c r="I1490" s="10"/>
      <c r="J1490" s="10"/>
      <c r="K1490" s="12">
        <f>K1499</f>
        <v>22</v>
      </c>
      <c r="L1490" s="12">
        <f>L1499</f>
        <v>0</v>
      </c>
      <c r="M1490" s="12">
        <f>M1499</f>
        <v>0</v>
      </c>
    </row>
    <row r="1491" spans="1:13" ht="84" x14ac:dyDescent="0.35">
      <c r="A1491" s="10"/>
      <c r="B1491" s="10"/>
      <c r="C1491" s="10"/>
      <c r="D1491" s="13" t="s">
        <v>865</v>
      </c>
      <c r="E1491" s="10"/>
      <c r="F1491" s="10"/>
      <c r="G1491" s="10"/>
      <c r="H1491" s="10"/>
      <c r="I1491" s="10"/>
      <c r="J1491" s="10"/>
      <c r="K1491" s="10"/>
      <c r="L1491" s="10"/>
      <c r="M1491" s="10"/>
    </row>
    <row r="1492" spans="1:13" x14ac:dyDescent="0.35">
      <c r="A1492" s="10"/>
      <c r="B1492" s="10"/>
      <c r="C1492" s="10"/>
      <c r="D1492" s="13"/>
      <c r="E1492" s="11" t="s">
        <v>866</v>
      </c>
      <c r="F1492" s="10">
        <v>1</v>
      </c>
      <c r="G1492" s="14">
        <v>0</v>
      </c>
      <c r="H1492" s="14">
        <v>0</v>
      </c>
      <c r="I1492" s="14">
        <v>0</v>
      </c>
      <c r="J1492" s="12">
        <f t="shared" ref="J1492:J1498" si="51">F1492*(G1492+ (G1492= 0))*(H1492+ (H1492= 0))*(I1492+ (I1492= 0))</f>
        <v>1</v>
      </c>
      <c r="K1492" s="10"/>
      <c r="L1492" s="10"/>
      <c r="M1492" s="10"/>
    </row>
    <row r="1493" spans="1:13" x14ac:dyDescent="0.35">
      <c r="A1493" s="10"/>
      <c r="B1493" s="10"/>
      <c r="C1493" s="10"/>
      <c r="D1493" s="13"/>
      <c r="E1493" s="11" t="s">
        <v>0</v>
      </c>
      <c r="F1493" s="10">
        <v>4</v>
      </c>
      <c r="G1493" s="14">
        <v>0</v>
      </c>
      <c r="H1493" s="14">
        <v>0</v>
      </c>
      <c r="I1493" s="14">
        <v>0</v>
      </c>
      <c r="J1493" s="12">
        <f t="shared" si="51"/>
        <v>4</v>
      </c>
      <c r="K1493" s="10"/>
      <c r="L1493" s="10"/>
      <c r="M1493" s="10"/>
    </row>
    <row r="1494" spans="1:13" x14ac:dyDescent="0.35">
      <c r="A1494" s="10"/>
      <c r="B1494" s="10"/>
      <c r="C1494" s="10"/>
      <c r="D1494" s="13"/>
      <c r="E1494" s="11" t="s">
        <v>0</v>
      </c>
      <c r="F1494" s="10">
        <v>2</v>
      </c>
      <c r="G1494" s="14">
        <v>0</v>
      </c>
      <c r="H1494" s="14">
        <v>0</v>
      </c>
      <c r="I1494" s="14">
        <v>0</v>
      </c>
      <c r="J1494" s="12">
        <f t="shared" si="51"/>
        <v>2</v>
      </c>
      <c r="K1494" s="10"/>
      <c r="L1494" s="10"/>
      <c r="M1494" s="10"/>
    </row>
    <row r="1495" spans="1:13" x14ac:dyDescent="0.35">
      <c r="A1495" s="10"/>
      <c r="B1495" s="10"/>
      <c r="C1495" s="10"/>
      <c r="D1495" s="13"/>
      <c r="E1495" s="11" t="s">
        <v>0</v>
      </c>
      <c r="F1495" s="10">
        <v>4</v>
      </c>
      <c r="G1495" s="14">
        <v>0</v>
      </c>
      <c r="H1495" s="14">
        <v>0</v>
      </c>
      <c r="I1495" s="14">
        <v>0</v>
      </c>
      <c r="J1495" s="12">
        <f t="shared" si="51"/>
        <v>4</v>
      </c>
      <c r="K1495" s="10"/>
      <c r="L1495" s="10"/>
      <c r="M1495" s="10"/>
    </row>
    <row r="1496" spans="1:13" x14ac:dyDescent="0.35">
      <c r="A1496" s="10"/>
      <c r="B1496" s="10"/>
      <c r="C1496" s="10"/>
      <c r="D1496" s="13"/>
      <c r="E1496" s="11" t="s">
        <v>0</v>
      </c>
      <c r="F1496" s="10">
        <v>4</v>
      </c>
      <c r="G1496" s="14">
        <v>0</v>
      </c>
      <c r="H1496" s="14">
        <v>0</v>
      </c>
      <c r="I1496" s="14">
        <v>0</v>
      </c>
      <c r="J1496" s="12">
        <f t="shared" si="51"/>
        <v>4</v>
      </c>
      <c r="K1496" s="10"/>
      <c r="L1496" s="10"/>
      <c r="M1496" s="10"/>
    </row>
    <row r="1497" spans="1:13" x14ac:dyDescent="0.35">
      <c r="A1497" s="10"/>
      <c r="B1497" s="10"/>
      <c r="C1497" s="10"/>
      <c r="D1497" s="13"/>
      <c r="E1497" s="11" t="s">
        <v>0</v>
      </c>
      <c r="F1497" s="10">
        <v>7</v>
      </c>
      <c r="G1497" s="14">
        <v>0</v>
      </c>
      <c r="H1497" s="14">
        <v>0</v>
      </c>
      <c r="I1497" s="14">
        <v>0</v>
      </c>
      <c r="J1497" s="12">
        <f t="shared" si="51"/>
        <v>7</v>
      </c>
      <c r="K1497" s="10"/>
      <c r="L1497" s="10"/>
      <c r="M1497" s="10"/>
    </row>
    <row r="1498" spans="1:13" x14ac:dyDescent="0.35">
      <c r="A1498" s="10"/>
      <c r="B1498" s="10"/>
      <c r="C1498" s="10"/>
      <c r="D1498" s="13"/>
      <c r="E1498" s="11" t="s">
        <v>0</v>
      </c>
      <c r="F1498" s="10">
        <v>0</v>
      </c>
      <c r="G1498" s="14">
        <v>0</v>
      </c>
      <c r="H1498" s="14">
        <v>0</v>
      </c>
      <c r="I1498" s="14">
        <v>0</v>
      </c>
      <c r="J1498" s="12">
        <f t="shared" si="51"/>
        <v>0</v>
      </c>
      <c r="K1498" s="10"/>
      <c r="L1498" s="10"/>
      <c r="M1498" s="10"/>
    </row>
    <row r="1499" spans="1:13" x14ac:dyDescent="0.35">
      <c r="A1499" s="10"/>
      <c r="B1499" s="10"/>
      <c r="C1499" s="10"/>
      <c r="D1499" s="13"/>
      <c r="E1499" s="10"/>
      <c r="F1499" s="10"/>
      <c r="G1499" s="10"/>
      <c r="H1499" s="10"/>
      <c r="I1499" s="10"/>
      <c r="J1499" s="15" t="s">
        <v>867</v>
      </c>
      <c r="K1499" s="9">
        <f>SUM(J1492:J1498)</f>
        <v>22</v>
      </c>
      <c r="L1499" s="14">
        <v>0</v>
      </c>
      <c r="M1499" s="9">
        <f>ROUND(L1499*K1499,2)</f>
        <v>0</v>
      </c>
    </row>
    <row r="1500" spans="1:13" ht="1.1499999999999999" customHeight="1" x14ac:dyDescent="0.35">
      <c r="A1500" s="16"/>
      <c r="B1500" s="16"/>
      <c r="C1500" s="16"/>
      <c r="D1500" s="24"/>
      <c r="E1500" s="16"/>
      <c r="F1500" s="16"/>
      <c r="G1500" s="16"/>
      <c r="H1500" s="16"/>
      <c r="I1500" s="16"/>
      <c r="J1500" s="16"/>
      <c r="K1500" s="16"/>
      <c r="L1500" s="16"/>
      <c r="M1500" s="16"/>
    </row>
    <row r="1501" spans="1:13" x14ac:dyDescent="0.35">
      <c r="A1501" s="11" t="s">
        <v>868</v>
      </c>
      <c r="B1501" s="11" t="s">
        <v>19</v>
      </c>
      <c r="C1501" s="11" t="s">
        <v>249</v>
      </c>
      <c r="D1501" s="23" t="s">
        <v>869</v>
      </c>
      <c r="E1501" s="10"/>
      <c r="F1501" s="10"/>
      <c r="G1501" s="10"/>
      <c r="H1501" s="10"/>
      <c r="I1501" s="10"/>
      <c r="J1501" s="10"/>
      <c r="K1501" s="12">
        <f>K1507</f>
        <v>127</v>
      </c>
      <c r="L1501" s="12">
        <f>L1507</f>
        <v>0</v>
      </c>
      <c r="M1501" s="12">
        <f>M1507</f>
        <v>0</v>
      </c>
    </row>
    <row r="1502" spans="1:13" ht="63" x14ac:dyDescent="0.35">
      <c r="A1502" s="10"/>
      <c r="B1502" s="10"/>
      <c r="C1502" s="10"/>
      <c r="D1502" s="13" t="s">
        <v>870</v>
      </c>
      <c r="E1502" s="10"/>
      <c r="F1502" s="10"/>
      <c r="G1502" s="10"/>
      <c r="H1502" s="10"/>
      <c r="I1502" s="10"/>
      <c r="J1502" s="10"/>
      <c r="K1502" s="10"/>
      <c r="L1502" s="10"/>
      <c r="M1502" s="10"/>
    </row>
    <row r="1503" spans="1:13" x14ac:dyDescent="0.35">
      <c r="A1503" s="10"/>
      <c r="B1503" s="10"/>
      <c r="C1503" s="10"/>
      <c r="D1503" s="13"/>
      <c r="E1503" s="11" t="s">
        <v>871</v>
      </c>
      <c r="F1503" s="10">
        <v>46</v>
      </c>
      <c r="G1503" s="14">
        <v>0</v>
      </c>
      <c r="H1503" s="14">
        <v>0</v>
      </c>
      <c r="I1503" s="14">
        <v>0</v>
      </c>
      <c r="J1503" s="12">
        <f>F1503*(G1503+ (G1503= 0))*(H1503+ (H1503= 0))*(I1503+ (I1503= 0))</f>
        <v>46</v>
      </c>
      <c r="K1503" s="10"/>
      <c r="L1503" s="10"/>
      <c r="M1503" s="10"/>
    </row>
    <row r="1504" spans="1:13" x14ac:dyDescent="0.35">
      <c r="A1504" s="10"/>
      <c r="B1504" s="10"/>
      <c r="C1504" s="10"/>
      <c r="D1504" s="13"/>
      <c r="E1504" s="11" t="s">
        <v>0</v>
      </c>
      <c r="F1504" s="10">
        <v>46</v>
      </c>
      <c r="G1504" s="14">
        <v>0</v>
      </c>
      <c r="H1504" s="14">
        <v>0</v>
      </c>
      <c r="I1504" s="14">
        <v>0</v>
      </c>
      <c r="J1504" s="12">
        <f>F1504*(G1504+ (G1504= 0))*(H1504+ (H1504= 0))*(I1504+ (I1504= 0))</f>
        <v>46</v>
      </c>
      <c r="K1504" s="10"/>
      <c r="L1504" s="10"/>
      <c r="M1504" s="10"/>
    </row>
    <row r="1505" spans="1:13" x14ac:dyDescent="0.35">
      <c r="A1505" s="10"/>
      <c r="B1505" s="10"/>
      <c r="C1505" s="10"/>
      <c r="D1505" s="13"/>
      <c r="E1505" s="11" t="s">
        <v>0</v>
      </c>
      <c r="F1505" s="10">
        <v>35</v>
      </c>
      <c r="G1505" s="14">
        <v>0</v>
      </c>
      <c r="H1505" s="14">
        <v>0</v>
      </c>
      <c r="I1505" s="14">
        <v>0</v>
      </c>
      <c r="J1505" s="12">
        <f>F1505*(G1505+ (G1505= 0))*(H1505+ (H1505= 0))*(I1505+ (I1505= 0))</f>
        <v>35</v>
      </c>
      <c r="K1505" s="10"/>
      <c r="L1505" s="10"/>
      <c r="M1505" s="10"/>
    </row>
    <row r="1506" spans="1:13" x14ac:dyDescent="0.35">
      <c r="A1506" s="10"/>
      <c r="B1506" s="10"/>
      <c r="C1506" s="10"/>
      <c r="D1506" s="13"/>
      <c r="E1506" s="11" t="s">
        <v>0</v>
      </c>
      <c r="F1506" s="10">
        <v>0</v>
      </c>
      <c r="G1506" s="14">
        <v>0</v>
      </c>
      <c r="H1506" s="14">
        <v>0</v>
      </c>
      <c r="I1506" s="14">
        <v>0</v>
      </c>
      <c r="J1506" s="12">
        <f>F1506*(G1506+ (G1506= 0))*(H1506+ (H1506= 0))*(I1506+ (I1506= 0))</f>
        <v>0</v>
      </c>
      <c r="K1506" s="10"/>
      <c r="L1506" s="10"/>
      <c r="M1506" s="10"/>
    </row>
    <row r="1507" spans="1:13" x14ac:dyDescent="0.35">
      <c r="A1507" s="10"/>
      <c r="B1507" s="10"/>
      <c r="C1507" s="10"/>
      <c r="D1507" s="13"/>
      <c r="E1507" s="10"/>
      <c r="F1507" s="10"/>
      <c r="G1507" s="10"/>
      <c r="H1507" s="10"/>
      <c r="I1507" s="10"/>
      <c r="J1507" s="15" t="s">
        <v>872</v>
      </c>
      <c r="K1507" s="9">
        <f>SUM(J1503:J1506)</f>
        <v>127</v>
      </c>
      <c r="L1507" s="14">
        <v>0</v>
      </c>
      <c r="M1507" s="9">
        <f>ROUND(L1507*K1507,2)</f>
        <v>0</v>
      </c>
    </row>
    <row r="1508" spans="1:13" ht="1.1499999999999999" customHeight="1" x14ac:dyDescent="0.35">
      <c r="A1508" s="16"/>
      <c r="B1508" s="16"/>
      <c r="C1508" s="16"/>
      <c r="D1508" s="24"/>
      <c r="E1508" s="16"/>
      <c r="F1508" s="16"/>
      <c r="G1508" s="16"/>
      <c r="H1508" s="16"/>
      <c r="I1508" s="16"/>
      <c r="J1508" s="16"/>
      <c r="K1508" s="16"/>
      <c r="L1508" s="16"/>
      <c r="M1508" s="16"/>
    </row>
    <row r="1509" spans="1:13" x14ac:dyDescent="0.35">
      <c r="A1509" s="11" t="s">
        <v>873</v>
      </c>
      <c r="B1509" s="11" t="s">
        <v>19</v>
      </c>
      <c r="C1509" s="11" t="s">
        <v>249</v>
      </c>
      <c r="D1509" s="23" t="s">
        <v>874</v>
      </c>
      <c r="E1509" s="10"/>
      <c r="F1509" s="10"/>
      <c r="G1509" s="10"/>
      <c r="H1509" s="10"/>
      <c r="I1509" s="10"/>
      <c r="J1509" s="10"/>
      <c r="K1509" s="12">
        <f>K1515</f>
        <v>23</v>
      </c>
      <c r="L1509" s="12">
        <f>L1515</f>
        <v>0</v>
      </c>
      <c r="M1509" s="12">
        <f>M1515</f>
        <v>0</v>
      </c>
    </row>
    <row r="1510" spans="1:13" ht="63" x14ac:dyDescent="0.35">
      <c r="A1510" s="10"/>
      <c r="B1510" s="10"/>
      <c r="C1510" s="10"/>
      <c r="D1510" s="13" t="s">
        <v>875</v>
      </c>
      <c r="E1510" s="10"/>
      <c r="F1510" s="10"/>
      <c r="G1510" s="10"/>
      <c r="H1510" s="10"/>
      <c r="I1510" s="10"/>
      <c r="J1510" s="10"/>
      <c r="K1510" s="10"/>
      <c r="L1510" s="10"/>
      <c r="M1510" s="10"/>
    </row>
    <row r="1511" spans="1:13" x14ac:dyDescent="0.35">
      <c r="A1511" s="10"/>
      <c r="B1511" s="10"/>
      <c r="C1511" s="10"/>
      <c r="D1511" s="13"/>
      <c r="E1511" s="11" t="s">
        <v>876</v>
      </c>
      <c r="F1511" s="10">
        <v>15</v>
      </c>
      <c r="G1511" s="14">
        <v>0</v>
      </c>
      <c r="H1511" s="14">
        <v>0</v>
      </c>
      <c r="I1511" s="14">
        <v>0</v>
      </c>
      <c r="J1511" s="12">
        <f>F1511*(G1511+ (G1511= 0))*(H1511+ (H1511= 0))*(I1511+ (I1511= 0))</f>
        <v>15</v>
      </c>
      <c r="K1511" s="10"/>
      <c r="L1511" s="10"/>
      <c r="M1511" s="10"/>
    </row>
    <row r="1512" spans="1:13" x14ac:dyDescent="0.35">
      <c r="A1512" s="10"/>
      <c r="B1512" s="10"/>
      <c r="C1512" s="10"/>
      <c r="D1512" s="13"/>
      <c r="E1512" s="11" t="s">
        <v>0</v>
      </c>
      <c r="F1512" s="10">
        <v>4</v>
      </c>
      <c r="G1512" s="14">
        <v>0</v>
      </c>
      <c r="H1512" s="14">
        <v>0</v>
      </c>
      <c r="I1512" s="14">
        <v>0</v>
      </c>
      <c r="J1512" s="12">
        <f>F1512*(G1512+ (G1512= 0))*(H1512+ (H1512= 0))*(I1512+ (I1512= 0))</f>
        <v>4</v>
      </c>
      <c r="K1512" s="10"/>
      <c r="L1512" s="10"/>
      <c r="M1512" s="10"/>
    </row>
    <row r="1513" spans="1:13" x14ac:dyDescent="0.35">
      <c r="A1513" s="10"/>
      <c r="B1513" s="10"/>
      <c r="C1513" s="10"/>
      <c r="D1513" s="13"/>
      <c r="E1513" s="11" t="s">
        <v>0</v>
      </c>
      <c r="F1513" s="10">
        <v>4</v>
      </c>
      <c r="G1513" s="14">
        <v>0</v>
      </c>
      <c r="H1513" s="14">
        <v>0</v>
      </c>
      <c r="I1513" s="14">
        <v>0</v>
      </c>
      <c r="J1513" s="12">
        <f>F1513*(G1513+ (G1513= 0))*(H1513+ (H1513= 0))*(I1513+ (I1513= 0))</f>
        <v>4</v>
      </c>
      <c r="K1513" s="10"/>
      <c r="L1513" s="10"/>
      <c r="M1513" s="10"/>
    </row>
    <row r="1514" spans="1:13" x14ac:dyDescent="0.35">
      <c r="A1514" s="10"/>
      <c r="B1514" s="10"/>
      <c r="C1514" s="10"/>
      <c r="D1514" s="13"/>
      <c r="E1514" s="11" t="s">
        <v>0</v>
      </c>
      <c r="F1514" s="10">
        <v>0</v>
      </c>
      <c r="G1514" s="14">
        <v>0</v>
      </c>
      <c r="H1514" s="14">
        <v>0</v>
      </c>
      <c r="I1514" s="14">
        <v>0</v>
      </c>
      <c r="J1514" s="12">
        <f>F1514*(G1514+ (G1514= 0))*(H1514+ (H1514= 0))*(I1514+ (I1514= 0))</f>
        <v>0</v>
      </c>
      <c r="K1514" s="10"/>
      <c r="L1514" s="10"/>
      <c r="M1514" s="10"/>
    </row>
    <row r="1515" spans="1:13" x14ac:dyDescent="0.35">
      <c r="A1515" s="10"/>
      <c r="B1515" s="10"/>
      <c r="C1515" s="10"/>
      <c r="D1515" s="13"/>
      <c r="E1515" s="10"/>
      <c r="F1515" s="10"/>
      <c r="G1515" s="10"/>
      <c r="H1515" s="10"/>
      <c r="I1515" s="10"/>
      <c r="J1515" s="15" t="s">
        <v>877</v>
      </c>
      <c r="K1515" s="9">
        <f>SUM(J1511:J1514)</f>
        <v>23</v>
      </c>
      <c r="L1515" s="14">
        <v>0</v>
      </c>
      <c r="M1515" s="9">
        <f>ROUND(L1515*K1515,2)</f>
        <v>0</v>
      </c>
    </row>
    <row r="1516" spans="1:13" ht="1.1499999999999999" customHeight="1" x14ac:dyDescent="0.35">
      <c r="A1516" s="16"/>
      <c r="B1516" s="16"/>
      <c r="C1516" s="16"/>
      <c r="D1516" s="24"/>
      <c r="E1516" s="16"/>
      <c r="F1516" s="16"/>
      <c r="G1516" s="16"/>
      <c r="H1516" s="16"/>
      <c r="I1516" s="16"/>
      <c r="J1516" s="16"/>
      <c r="K1516" s="16"/>
      <c r="L1516" s="16"/>
      <c r="M1516" s="16"/>
    </row>
    <row r="1517" spans="1:13" x14ac:dyDescent="0.35">
      <c r="A1517" s="11" t="s">
        <v>878</v>
      </c>
      <c r="B1517" s="11" t="s">
        <v>19</v>
      </c>
      <c r="C1517" s="11" t="s">
        <v>249</v>
      </c>
      <c r="D1517" s="23" t="s">
        <v>879</v>
      </c>
      <c r="E1517" s="10"/>
      <c r="F1517" s="10"/>
      <c r="G1517" s="10"/>
      <c r="H1517" s="10"/>
      <c r="I1517" s="10"/>
      <c r="J1517" s="10"/>
      <c r="K1517" s="12">
        <f>K1524</f>
        <v>12</v>
      </c>
      <c r="L1517" s="12">
        <f>L1524</f>
        <v>0</v>
      </c>
      <c r="M1517" s="12">
        <f>M1524</f>
        <v>0</v>
      </c>
    </row>
    <row r="1518" spans="1:13" ht="73.5" x14ac:dyDescent="0.35">
      <c r="A1518" s="10"/>
      <c r="B1518" s="10"/>
      <c r="C1518" s="10"/>
      <c r="D1518" s="13" t="s">
        <v>880</v>
      </c>
      <c r="E1518" s="10"/>
      <c r="F1518" s="10"/>
      <c r="G1518" s="10"/>
      <c r="H1518" s="10"/>
      <c r="I1518" s="10"/>
      <c r="J1518" s="10"/>
      <c r="K1518" s="10"/>
      <c r="L1518" s="10"/>
      <c r="M1518" s="10"/>
    </row>
    <row r="1519" spans="1:13" x14ac:dyDescent="0.35">
      <c r="A1519" s="10"/>
      <c r="B1519" s="10"/>
      <c r="C1519" s="10"/>
      <c r="D1519" s="13"/>
      <c r="E1519" s="11" t="s">
        <v>881</v>
      </c>
      <c r="F1519" s="10">
        <v>2</v>
      </c>
      <c r="G1519" s="14">
        <v>0</v>
      </c>
      <c r="H1519" s="14">
        <v>0</v>
      </c>
      <c r="I1519" s="14">
        <v>0</v>
      </c>
      <c r="J1519" s="12">
        <f>F1519*(G1519+ (G1519= 0))*(H1519+ (H1519= 0))*(I1519+ (I1519= 0))</f>
        <v>2</v>
      </c>
      <c r="K1519" s="10"/>
      <c r="L1519" s="10"/>
      <c r="M1519" s="10"/>
    </row>
    <row r="1520" spans="1:13" x14ac:dyDescent="0.35">
      <c r="A1520" s="10"/>
      <c r="B1520" s="10"/>
      <c r="C1520" s="10"/>
      <c r="D1520" s="13"/>
      <c r="E1520" s="11" t="s">
        <v>0</v>
      </c>
      <c r="F1520" s="10">
        <v>3</v>
      </c>
      <c r="G1520" s="14">
        <v>0</v>
      </c>
      <c r="H1520" s="14">
        <v>0</v>
      </c>
      <c r="I1520" s="14">
        <v>0</v>
      </c>
      <c r="J1520" s="12">
        <f>F1520*(G1520+ (G1520= 0))*(H1520+ (H1520= 0))*(I1520+ (I1520= 0))</f>
        <v>3</v>
      </c>
      <c r="K1520" s="10"/>
      <c r="L1520" s="10"/>
      <c r="M1520" s="10"/>
    </row>
    <row r="1521" spans="1:13" x14ac:dyDescent="0.35">
      <c r="A1521" s="10"/>
      <c r="B1521" s="10"/>
      <c r="C1521" s="10"/>
      <c r="D1521" s="13"/>
      <c r="E1521" s="11" t="s">
        <v>0</v>
      </c>
      <c r="F1521" s="10">
        <v>3</v>
      </c>
      <c r="G1521" s="14">
        <v>0</v>
      </c>
      <c r="H1521" s="14">
        <v>0</v>
      </c>
      <c r="I1521" s="14">
        <v>0</v>
      </c>
      <c r="J1521" s="12">
        <f>F1521*(G1521+ (G1521= 0))*(H1521+ (H1521= 0))*(I1521+ (I1521= 0))</f>
        <v>3</v>
      </c>
      <c r="K1521" s="10"/>
      <c r="L1521" s="10"/>
      <c r="M1521" s="10"/>
    </row>
    <row r="1522" spans="1:13" x14ac:dyDescent="0.35">
      <c r="A1522" s="10"/>
      <c r="B1522" s="10"/>
      <c r="C1522" s="10"/>
      <c r="D1522" s="13"/>
      <c r="E1522" s="11" t="s">
        <v>0</v>
      </c>
      <c r="F1522" s="10">
        <v>4</v>
      </c>
      <c r="G1522" s="14">
        <v>0</v>
      </c>
      <c r="H1522" s="14">
        <v>0</v>
      </c>
      <c r="I1522" s="14">
        <v>0</v>
      </c>
      <c r="J1522" s="12">
        <f>F1522*(G1522+ (G1522= 0))*(H1522+ (H1522= 0))*(I1522+ (I1522= 0))</f>
        <v>4</v>
      </c>
      <c r="K1522" s="10"/>
      <c r="L1522" s="10"/>
      <c r="M1522" s="10"/>
    </row>
    <row r="1523" spans="1:13" x14ac:dyDescent="0.35">
      <c r="A1523" s="10"/>
      <c r="B1523" s="10"/>
      <c r="C1523" s="10"/>
      <c r="D1523" s="13"/>
      <c r="E1523" s="11" t="s">
        <v>0</v>
      </c>
      <c r="F1523" s="10">
        <v>0</v>
      </c>
      <c r="G1523" s="14">
        <v>0</v>
      </c>
      <c r="H1523" s="14">
        <v>0</v>
      </c>
      <c r="I1523" s="14">
        <v>0</v>
      </c>
      <c r="J1523" s="12">
        <f>F1523*(G1523+ (G1523= 0))*(H1523+ (H1523= 0))*(I1523+ (I1523= 0))</f>
        <v>0</v>
      </c>
      <c r="K1523" s="10"/>
      <c r="L1523" s="10"/>
      <c r="M1523" s="10"/>
    </row>
    <row r="1524" spans="1:13" x14ac:dyDescent="0.35">
      <c r="A1524" s="10"/>
      <c r="B1524" s="10"/>
      <c r="C1524" s="10"/>
      <c r="D1524" s="13"/>
      <c r="E1524" s="10"/>
      <c r="F1524" s="10"/>
      <c r="G1524" s="10"/>
      <c r="H1524" s="10"/>
      <c r="I1524" s="10"/>
      <c r="J1524" s="15" t="s">
        <v>882</v>
      </c>
      <c r="K1524" s="9">
        <f>SUM(J1519:J1523)</f>
        <v>12</v>
      </c>
      <c r="L1524" s="14">
        <v>0</v>
      </c>
      <c r="M1524" s="9">
        <f>ROUND(L1524*K1524,2)</f>
        <v>0</v>
      </c>
    </row>
    <row r="1525" spans="1:13" ht="1.1499999999999999" customHeight="1" x14ac:dyDescent="0.35">
      <c r="A1525" s="16"/>
      <c r="B1525" s="16"/>
      <c r="C1525" s="16"/>
      <c r="D1525" s="24"/>
      <c r="E1525" s="16"/>
      <c r="F1525" s="16"/>
      <c r="G1525" s="16"/>
      <c r="H1525" s="16"/>
      <c r="I1525" s="16"/>
      <c r="J1525" s="16"/>
      <c r="K1525" s="16"/>
      <c r="L1525" s="16"/>
      <c r="M1525" s="16"/>
    </row>
    <row r="1526" spans="1:13" x14ac:dyDescent="0.35">
      <c r="A1526" s="11" t="s">
        <v>883</v>
      </c>
      <c r="B1526" s="11" t="s">
        <v>19</v>
      </c>
      <c r="C1526" s="11" t="s">
        <v>249</v>
      </c>
      <c r="D1526" s="23" t="s">
        <v>884</v>
      </c>
      <c r="E1526" s="10"/>
      <c r="F1526" s="10"/>
      <c r="G1526" s="10"/>
      <c r="H1526" s="10"/>
      <c r="I1526" s="10"/>
      <c r="J1526" s="10"/>
      <c r="K1526" s="12">
        <f>K1535</f>
        <v>27</v>
      </c>
      <c r="L1526" s="12">
        <f>L1535</f>
        <v>0</v>
      </c>
      <c r="M1526" s="12">
        <f>M1535</f>
        <v>0</v>
      </c>
    </row>
    <row r="1527" spans="1:13" ht="73.5" x14ac:dyDescent="0.35">
      <c r="A1527" s="10"/>
      <c r="B1527" s="10"/>
      <c r="C1527" s="10"/>
      <c r="D1527" s="13" t="s">
        <v>885</v>
      </c>
      <c r="E1527" s="10"/>
      <c r="F1527" s="10"/>
      <c r="G1527" s="10"/>
      <c r="H1527" s="10"/>
      <c r="I1527" s="10"/>
      <c r="J1527" s="10"/>
      <c r="K1527" s="10"/>
      <c r="L1527" s="10"/>
      <c r="M1527" s="10"/>
    </row>
    <row r="1528" spans="1:13" x14ac:dyDescent="0.35">
      <c r="A1528" s="10"/>
      <c r="B1528" s="10"/>
      <c r="C1528" s="10"/>
      <c r="D1528" s="13"/>
      <c r="E1528" s="11" t="s">
        <v>886</v>
      </c>
      <c r="F1528" s="10">
        <v>4</v>
      </c>
      <c r="G1528" s="14">
        <v>0</v>
      </c>
      <c r="H1528" s="14">
        <v>0</v>
      </c>
      <c r="I1528" s="14">
        <v>0</v>
      </c>
      <c r="J1528" s="12">
        <f t="shared" ref="J1528:J1534" si="52">F1528*(G1528+ (G1528= 0))*(H1528+ (H1528= 0))*(I1528+ (I1528= 0))</f>
        <v>4</v>
      </c>
      <c r="K1528" s="10"/>
      <c r="L1528" s="10"/>
      <c r="M1528" s="10"/>
    </row>
    <row r="1529" spans="1:13" x14ac:dyDescent="0.35">
      <c r="A1529" s="10"/>
      <c r="B1529" s="10"/>
      <c r="C1529" s="10"/>
      <c r="D1529" s="13"/>
      <c r="E1529" s="11" t="s">
        <v>0</v>
      </c>
      <c r="F1529" s="10">
        <v>5</v>
      </c>
      <c r="G1529" s="14">
        <v>0</v>
      </c>
      <c r="H1529" s="14">
        <v>0</v>
      </c>
      <c r="I1529" s="14">
        <v>0</v>
      </c>
      <c r="J1529" s="12">
        <f t="shared" si="52"/>
        <v>5</v>
      </c>
      <c r="K1529" s="10"/>
      <c r="L1529" s="10"/>
      <c r="M1529" s="10"/>
    </row>
    <row r="1530" spans="1:13" x14ac:dyDescent="0.35">
      <c r="A1530" s="10"/>
      <c r="B1530" s="10"/>
      <c r="C1530" s="10"/>
      <c r="D1530" s="13"/>
      <c r="E1530" s="11" t="s">
        <v>0</v>
      </c>
      <c r="F1530" s="10">
        <v>7</v>
      </c>
      <c r="G1530" s="14">
        <v>0</v>
      </c>
      <c r="H1530" s="14">
        <v>0</v>
      </c>
      <c r="I1530" s="14">
        <v>0</v>
      </c>
      <c r="J1530" s="12">
        <f t="shared" si="52"/>
        <v>7</v>
      </c>
      <c r="K1530" s="10"/>
      <c r="L1530" s="10"/>
      <c r="M1530" s="10"/>
    </row>
    <row r="1531" spans="1:13" x14ac:dyDescent="0.35">
      <c r="A1531" s="10"/>
      <c r="B1531" s="10"/>
      <c r="C1531" s="10"/>
      <c r="D1531" s="13"/>
      <c r="E1531" s="11" t="s">
        <v>0</v>
      </c>
      <c r="F1531" s="10">
        <v>2</v>
      </c>
      <c r="G1531" s="14">
        <v>0</v>
      </c>
      <c r="H1531" s="14">
        <v>0</v>
      </c>
      <c r="I1531" s="14">
        <v>0</v>
      </c>
      <c r="J1531" s="12">
        <f t="shared" si="52"/>
        <v>2</v>
      </c>
      <c r="K1531" s="10"/>
      <c r="L1531" s="10"/>
      <c r="M1531" s="10"/>
    </row>
    <row r="1532" spans="1:13" x14ac:dyDescent="0.35">
      <c r="A1532" s="10"/>
      <c r="B1532" s="10"/>
      <c r="C1532" s="10"/>
      <c r="D1532" s="13"/>
      <c r="E1532" s="11" t="s">
        <v>0</v>
      </c>
      <c r="F1532" s="10">
        <v>2</v>
      </c>
      <c r="G1532" s="14">
        <v>0</v>
      </c>
      <c r="H1532" s="14">
        <v>0</v>
      </c>
      <c r="I1532" s="14">
        <v>0</v>
      </c>
      <c r="J1532" s="12">
        <f t="shared" si="52"/>
        <v>2</v>
      </c>
      <c r="K1532" s="10"/>
      <c r="L1532" s="10"/>
      <c r="M1532" s="10"/>
    </row>
    <row r="1533" spans="1:13" x14ac:dyDescent="0.35">
      <c r="A1533" s="10"/>
      <c r="B1533" s="10"/>
      <c r="C1533" s="10"/>
      <c r="D1533" s="13"/>
      <c r="E1533" s="11" t="s">
        <v>0</v>
      </c>
      <c r="F1533" s="10">
        <v>7</v>
      </c>
      <c r="G1533" s="14">
        <v>0</v>
      </c>
      <c r="H1533" s="14">
        <v>0</v>
      </c>
      <c r="I1533" s="14">
        <v>0</v>
      </c>
      <c r="J1533" s="12">
        <f t="shared" si="52"/>
        <v>7</v>
      </c>
      <c r="K1533" s="10"/>
      <c r="L1533" s="10"/>
      <c r="M1533" s="10"/>
    </row>
    <row r="1534" spans="1:13" x14ac:dyDescent="0.35">
      <c r="A1534" s="10"/>
      <c r="B1534" s="10"/>
      <c r="C1534" s="10"/>
      <c r="D1534" s="13"/>
      <c r="E1534" s="11" t="s">
        <v>0</v>
      </c>
      <c r="F1534" s="10">
        <v>0</v>
      </c>
      <c r="G1534" s="14">
        <v>0</v>
      </c>
      <c r="H1534" s="14">
        <v>0</v>
      </c>
      <c r="I1534" s="14">
        <v>0</v>
      </c>
      <c r="J1534" s="12">
        <f t="shared" si="52"/>
        <v>0</v>
      </c>
      <c r="K1534" s="10"/>
      <c r="L1534" s="10"/>
      <c r="M1534" s="10"/>
    </row>
    <row r="1535" spans="1:13" x14ac:dyDescent="0.35">
      <c r="A1535" s="10"/>
      <c r="B1535" s="10"/>
      <c r="C1535" s="10"/>
      <c r="D1535" s="13"/>
      <c r="E1535" s="10"/>
      <c r="F1535" s="10"/>
      <c r="G1535" s="10"/>
      <c r="H1535" s="10"/>
      <c r="I1535" s="10"/>
      <c r="J1535" s="15" t="s">
        <v>887</v>
      </c>
      <c r="K1535" s="9">
        <f>SUM(J1528:J1534)</f>
        <v>27</v>
      </c>
      <c r="L1535" s="14">
        <v>0</v>
      </c>
      <c r="M1535" s="9">
        <f>ROUND(L1535*K1535,2)</f>
        <v>0</v>
      </c>
    </row>
    <row r="1536" spans="1:13" ht="1.1499999999999999" customHeight="1" x14ac:dyDescent="0.35">
      <c r="A1536" s="16"/>
      <c r="B1536" s="16"/>
      <c r="C1536" s="16"/>
      <c r="D1536" s="24"/>
      <c r="E1536" s="16"/>
      <c r="F1536" s="16"/>
      <c r="G1536" s="16"/>
      <c r="H1536" s="16"/>
      <c r="I1536" s="16"/>
      <c r="J1536" s="16"/>
      <c r="K1536" s="16"/>
      <c r="L1536" s="16"/>
      <c r="M1536" s="16"/>
    </row>
    <row r="1537" spans="1:13" x14ac:dyDescent="0.35">
      <c r="A1537" s="11" t="s">
        <v>888</v>
      </c>
      <c r="B1537" s="11" t="s">
        <v>19</v>
      </c>
      <c r="C1537" s="11" t="s">
        <v>249</v>
      </c>
      <c r="D1537" s="23" t="s">
        <v>889</v>
      </c>
      <c r="E1537" s="10"/>
      <c r="F1537" s="10"/>
      <c r="G1537" s="10"/>
      <c r="H1537" s="10"/>
      <c r="I1537" s="10"/>
      <c r="J1537" s="10"/>
      <c r="K1537" s="12">
        <f>K1544</f>
        <v>22</v>
      </c>
      <c r="L1537" s="12">
        <f>L1544</f>
        <v>0</v>
      </c>
      <c r="M1537" s="12">
        <f>M1544</f>
        <v>0</v>
      </c>
    </row>
    <row r="1538" spans="1:13" ht="84" x14ac:dyDescent="0.35">
      <c r="A1538" s="10"/>
      <c r="B1538" s="10"/>
      <c r="C1538" s="10"/>
      <c r="D1538" s="13" t="s">
        <v>890</v>
      </c>
      <c r="E1538" s="10"/>
      <c r="F1538" s="10"/>
      <c r="G1538" s="10"/>
      <c r="H1538" s="10"/>
      <c r="I1538" s="10"/>
      <c r="J1538" s="10"/>
      <c r="K1538" s="10"/>
      <c r="L1538" s="10"/>
      <c r="M1538" s="10"/>
    </row>
    <row r="1539" spans="1:13" x14ac:dyDescent="0.35">
      <c r="A1539" s="10"/>
      <c r="B1539" s="10"/>
      <c r="C1539" s="10"/>
      <c r="D1539" s="13"/>
      <c r="E1539" s="11" t="s">
        <v>891</v>
      </c>
      <c r="F1539" s="10">
        <v>2</v>
      </c>
      <c r="G1539" s="14">
        <v>0</v>
      </c>
      <c r="H1539" s="14">
        <v>0</v>
      </c>
      <c r="I1539" s="14">
        <v>0</v>
      </c>
      <c r="J1539" s="12">
        <f>F1539*(G1539+ (G1539= 0))*(H1539+ (H1539= 0))*(I1539+ (I1539= 0))</f>
        <v>2</v>
      </c>
      <c r="K1539" s="10"/>
      <c r="L1539" s="10"/>
      <c r="M1539" s="10"/>
    </row>
    <row r="1540" spans="1:13" x14ac:dyDescent="0.35">
      <c r="A1540" s="10"/>
      <c r="B1540" s="10"/>
      <c r="C1540" s="10"/>
      <c r="D1540" s="13"/>
      <c r="E1540" s="11" t="s">
        <v>0</v>
      </c>
      <c r="F1540" s="10">
        <v>6</v>
      </c>
      <c r="G1540" s="14">
        <v>0</v>
      </c>
      <c r="H1540" s="14">
        <v>0</v>
      </c>
      <c r="I1540" s="14">
        <v>0</v>
      </c>
      <c r="J1540" s="12">
        <f>F1540*(G1540+ (G1540= 0))*(H1540+ (H1540= 0))*(I1540+ (I1540= 0))</f>
        <v>6</v>
      </c>
      <c r="K1540" s="10"/>
      <c r="L1540" s="10"/>
      <c r="M1540" s="10"/>
    </row>
    <row r="1541" spans="1:13" x14ac:dyDescent="0.35">
      <c r="A1541" s="10"/>
      <c r="B1541" s="10"/>
      <c r="C1541" s="10"/>
      <c r="D1541" s="13"/>
      <c r="E1541" s="11" t="s">
        <v>0</v>
      </c>
      <c r="F1541" s="10">
        <v>6</v>
      </c>
      <c r="G1541" s="14">
        <v>0</v>
      </c>
      <c r="H1541" s="14">
        <v>0</v>
      </c>
      <c r="I1541" s="14">
        <v>0</v>
      </c>
      <c r="J1541" s="12">
        <f>F1541*(G1541+ (G1541= 0))*(H1541+ (H1541= 0))*(I1541+ (I1541= 0))</f>
        <v>6</v>
      </c>
      <c r="K1541" s="10"/>
      <c r="L1541" s="10"/>
      <c r="M1541" s="10"/>
    </row>
    <row r="1542" spans="1:13" x14ac:dyDescent="0.35">
      <c r="A1542" s="10"/>
      <c r="B1542" s="10"/>
      <c r="C1542" s="10"/>
      <c r="D1542" s="13"/>
      <c r="E1542" s="11" t="s">
        <v>0</v>
      </c>
      <c r="F1542" s="10">
        <v>8</v>
      </c>
      <c r="G1542" s="14">
        <v>0</v>
      </c>
      <c r="H1542" s="14">
        <v>0</v>
      </c>
      <c r="I1542" s="14">
        <v>0</v>
      </c>
      <c r="J1542" s="12">
        <f>F1542*(G1542+ (G1542= 0))*(H1542+ (H1542= 0))*(I1542+ (I1542= 0))</f>
        <v>8</v>
      </c>
      <c r="K1542" s="10"/>
      <c r="L1542" s="10"/>
      <c r="M1542" s="10"/>
    </row>
    <row r="1543" spans="1:13" x14ac:dyDescent="0.35">
      <c r="A1543" s="10"/>
      <c r="B1543" s="10"/>
      <c r="C1543" s="10"/>
      <c r="D1543" s="13"/>
      <c r="E1543" s="11" t="s">
        <v>0</v>
      </c>
      <c r="F1543" s="10">
        <v>0</v>
      </c>
      <c r="G1543" s="14">
        <v>0</v>
      </c>
      <c r="H1543" s="14">
        <v>0</v>
      </c>
      <c r="I1543" s="14">
        <v>0</v>
      </c>
      <c r="J1543" s="12">
        <f>F1543*(G1543+ (G1543= 0))*(H1543+ (H1543= 0))*(I1543+ (I1543= 0))</f>
        <v>0</v>
      </c>
      <c r="K1543" s="10"/>
      <c r="L1543" s="10"/>
      <c r="M1543" s="10"/>
    </row>
    <row r="1544" spans="1:13" x14ac:dyDescent="0.35">
      <c r="A1544" s="10"/>
      <c r="B1544" s="10"/>
      <c r="C1544" s="10"/>
      <c r="D1544" s="13"/>
      <c r="E1544" s="10"/>
      <c r="F1544" s="10"/>
      <c r="G1544" s="10"/>
      <c r="H1544" s="10"/>
      <c r="I1544" s="10"/>
      <c r="J1544" s="15" t="s">
        <v>892</v>
      </c>
      <c r="K1544" s="9">
        <f>SUM(J1539:J1543)</f>
        <v>22</v>
      </c>
      <c r="L1544" s="14">
        <v>0</v>
      </c>
      <c r="M1544" s="9">
        <f>ROUND(L1544*K1544,2)</f>
        <v>0</v>
      </c>
    </row>
    <row r="1545" spans="1:13" ht="1.1499999999999999" customHeight="1" x14ac:dyDescent="0.35">
      <c r="A1545" s="16"/>
      <c r="B1545" s="16"/>
      <c r="C1545" s="16"/>
      <c r="D1545" s="24"/>
      <c r="E1545" s="16"/>
      <c r="F1545" s="16"/>
      <c r="G1545" s="16"/>
      <c r="H1545" s="16"/>
      <c r="I1545" s="16"/>
      <c r="J1545" s="16"/>
      <c r="K1545" s="16"/>
      <c r="L1545" s="16"/>
      <c r="M1545" s="16"/>
    </row>
    <row r="1546" spans="1:13" x14ac:dyDescent="0.35">
      <c r="A1546" s="11" t="s">
        <v>893</v>
      </c>
      <c r="B1546" s="11" t="s">
        <v>19</v>
      </c>
      <c r="C1546" s="11" t="s">
        <v>249</v>
      </c>
      <c r="D1546" s="23" t="s">
        <v>894</v>
      </c>
      <c r="E1546" s="10"/>
      <c r="F1546" s="10"/>
      <c r="G1546" s="10"/>
      <c r="H1546" s="10"/>
      <c r="I1546" s="10"/>
      <c r="J1546" s="10"/>
      <c r="K1546" s="14">
        <v>0</v>
      </c>
      <c r="L1546" s="14">
        <v>0</v>
      </c>
      <c r="M1546" s="12">
        <f>ROUND(K1546*L1546,2)</f>
        <v>0</v>
      </c>
    </row>
    <row r="1547" spans="1:13" x14ac:dyDescent="0.35">
      <c r="A1547" s="10"/>
      <c r="B1547" s="10"/>
      <c r="C1547" s="10"/>
      <c r="D1547" s="13"/>
      <c r="E1547" s="10"/>
      <c r="F1547" s="10"/>
      <c r="G1547" s="10"/>
      <c r="H1547" s="10"/>
      <c r="I1547" s="10"/>
      <c r="J1547" s="10"/>
      <c r="K1547" s="10"/>
      <c r="L1547" s="10"/>
      <c r="M1547" s="10"/>
    </row>
    <row r="1548" spans="1:13" x14ac:dyDescent="0.35">
      <c r="A1548" s="10"/>
      <c r="B1548" s="10"/>
      <c r="C1548" s="10"/>
      <c r="D1548" s="13"/>
      <c r="E1548" s="10"/>
      <c r="F1548" s="10"/>
      <c r="G1548" s="10"/>
      <c r="H1548" s="10"/>
      <c r="I1548" s="10"/>
      <c r="J1548" s="15" t="s">
        <v>895</v>
      </c>
      <c r="K1548" s="14">
        <v>1</v>
      </c>
      <c r="L1548" s="9">
        <f>M1443+M1445+M1461+M1473+M1479+M1488+M1499+M1507+M1515+M1524+M1535+M1544+M1546</f>
        <v>0</v>
      </c>
      <c r="M1548" s="9">
        <f>ROUND(L1548*K1548,2)</f>
        <v>0</v>
      </c>
    </row>
    <row r="1549" spans="1:13" ht="1.1499999999999999" customHeight="1" x14ac:dyDescent="0.35">
      <c r="A1549" s="16"/>
      <c r="B1549" s="16"/>
      <c r="C1549" s="16"/>
      <c r="D1549" s="24"/>
      <c r="E1549" s="16"/>
      <c r="F1549" s="16"/>
      <c r="G1549" s="16"/>
      <c r="H1549" s="16"/>
      <c r="I1549" s="16"/>
      <c r="J1549" s="16"/>
      <c r="K1549" s="16"/>
      <c r="L1549" s="16"/>
      <c r="M1549" s="16"/>
    </row>
    <row r="1550" spans="1:13" x14ac:dyDescent="0.35">
      <c r="A1550" s="18" t="s">
        <v>896</v>
      </c>
      <c r="B1550" s="18" t="s">
        <v>16</v>
      </c>
      <c r="C1550" s="18" t="s">
        <v>0</v>
      </c>
      <c r="D1550" s="25" t="s">
        <v>897</v>
      </c>
      <c r="E1550" s="19"/>
      <c r="F1550" s="19"/>
      <c r="G1550" s="19"/>
      <c r="H1550" s="19"/>
      <c r="I1550" s="19"/>
      <c r="J1550" s="19"/>
      <c r="K1550" s="9">
        <f>K1696</f>
        <v>1</v>
      </c>
      <c r="L1550" s="9">
        <f>L1696</f>
        <v>0</v>
      </c>
      <c r="M1550" s="9">
        <f>M1696</f>
        <v>0</v>
      </c>
    </row>
    <row r="1551" spans="1:13" x14ac:dyDescent="0.35">
      <c r="A1551" s="10"/>
      <c r="B1551" s="10"/>
      <c r="C1551" s="10"/>
      <c r="D1551" s="13"/>
      <c r="E1551" s="10"/>
      <c r="F1551" s="10"/>
      <c r="G1551" s="10"/>
      <c r="H1551" s="10"/>
      <c r="I1551" s="10"/>
      <c r="J1551" s="10"/>
      <c r="K1551" s="10"/>
      <c r="L1551" s="10"/>
      <c r="M1551" s="10"/>
    </row>
    <row r="1552" spans="1:13" x14ac:dyDescent="0.35">
      <c r="A1552" s="11" t="s">
        <v>898</v>
      </c>
      <c r="B1552" s="11" t="s">
        <v>19</v>
      </c>
      <c r="C1552" s="11" t="s">
        <v>36</v>
      </c>
      <c r="D1552" s="23" t="s">
        <v>899</v>
      </c>
      <c r="E1552" s="10"/>
      <c r="F1552" s="10"/>
      <c r="G1552" s="10"/>
      <c r="H1552" s="10"/>
      <c r="I1552" s="10"/>
      <c r="J1552" s="10"/>
      <c r="K1552" s="12">
        <f>K1560</f>
        <v>11</v>
      </c>
      <c r="L1552" s="12">
        <f>L1560</f>
        <v>0</v>
      </c>
      <c r="M1552" s="12">
        <f>M1560</f>
        <v>0</v>
      </c>
    </row>
    <row r="1553" spans="1:13" ht="73.5" x14ac:dyDescent="0.35">
      <c r="A1553" s="10"/>
      <c r="B1553" s="10"/>
      <c r="C1553" s="10"/>
      <c r="D1553" s="13" t="s">
        <v>900</v>
      </c>
      <c r="E1553" s="10"/>
      <c r="F1553" s="10"/>
      <c r="G1553" s="10"/>
      <c r="H1553" s="10"/>
      <c r="I1553" s="10"/>
      <c r="J1553" s="10"/>
      <c r="K1553" s="10"/>
      <c r="L1553" s="10"/>
      <c r="M1553" s="10"/>
    </row>
    <row r="1554" spans="1:13" x14ac:dyDescent="0.35">
      <c r="A1554" s="10"/>
      <c r="B1554" s="10"/>
      <c r="C1554" s="10"/>
      <c r="D1554" s="13"/>
      <c r="E1554" s="11" t="s">
        <v>0</v>
      </c>
      <c r="F1554" s="10">
        <v>4</v>
      </c>
      <c r="G1554" s="14">
        <v>0</v>
      </c>
      <c r="H1554" s="14">
        <v>0</v>
      </c>
      <c r="I1554" s="14">
        <v>0</v>
      </c>
      <c r="J1554" s="12">
        <f t="shared" ref="J1554:J1559" si="53">F1554*(G1554+ (G1554= 0))*(H1554+ (H1554= 0))*(I1554+ (I1554= 0))</f>
        <v>4</v>
      </c>
      <c r="K1554" s="10"/>
      <c r="L1554" s="10"/>
      <c r="M1554" s="10"/>
    </row>
    <row r="1555" spans="1:13" x14ac:dyDescent="0.35">
      <c r="A1555" s="10"/>
      <c r="B1555" s="10"/>
      <c r="C1555" s="10"/>
      <c r="D1555" s="13"/>
      <c r="E1555" s="11" t="s">
        <v>0</v>
      </c>
      <c r="F1555" s="10">
        <v>3</v>
      </c>
      <c r="G1555" s="14">
        <v>0</v>
      </c>
      <c r="H1555" s="14">
        <v>0</v>
      </c>
      <c r="I1555" s="14">
        <v>0</v>
      </c>
      <c r="J1555" s="12">
        <f t="shared" si="53"/>
        <v>3</v>
      </c>
      <c r="K1555" s="10"/>
      <c r="L1555" s="10"/>
      <c r="M1555" s="10"/>
    </row>
    <row r="1556" spans="1:13" x14ac:dyDescent="0.35">
      <c r="A1556" s="10"/>
      <c r="B1556" s="10"/>
      <c r="C1556" s="10"/>
      <c r="D1556" s="13"/>
      <c r="E1556" s="11" t="s">
        <v>0</v>
      </c>
      <c r="F1556" s="10">
        <v>1</v>
      </c>
      <c r="G1556" s="14">
        <v>0</v>
      </c>
      <c r="H1556" s="14">
        <v>0</v>
      </c>
      <c r="I1556" s="14">
        <v>0</v>
      </c>
      <c r="J1556" s="12">
        <f t="shared" si="53"/>
        <v>1</v>
      </c>
      <c r="K1556" s="10"/>
      <c r="L1556" s="10"/>
      <c r="M1556" s="10"/>
    </row>
    <row r="1557" spans="1:13" x14ac:dyDescent="0.35">
      <c r="A1557" s="10"/>
      <c r="B1557" s="10"/>
      <c r="C1557" s="10"/>
      <c r="D1557" s="13"/>
      <c r="E1557" s="11" t="s">
        <v>0</v>
      </c>
      <c r="F1557" s="10">
        <v>1</v>
      </c>
      <c r="G1557" s="14">
        <v>0</v>
      </c>
      <c r="H1557" s="14">
        <v>0</v>
      </c>
      <c r="I1557" s="14">
        <v>0</v>
      </c>
      <c r="J1557" s="12">
        <f t="shared" si="53"/>
        <v>1</v>
      </c>
      <c r="K1557" s="10"/>
      <c r="L1557" s="10"/>
      <c r="M1557" s="10"/>
    </row>
    <row r="1558" spans="1:13" x14ac:dyDescent="0.35">
      <c r="A1558" s="10"/>
      <c r="B1558" s="10"/>
      <c r="C1558" s="10"/>
      <c r="D1558" s="13"/>
      <c r="E1558" s="11" t="s">
        <v>0</v>
      </c>
      <c r="F1558" s="10">
        <v>2</v>
      </c>
      <c r="G1558" s="14">
        <v>0</v>
      </c>
      <c r="H1558" s="14">
        <v>0</v>
      </c>
      <c r="I1558" s="14">
        <v>0</v>
      </c>
      <c r="J1558" s="12">
        <f t="shared" si="53"/>
        <v>2</v>
      </c>
      <c r="K1558" s="10"/>
      <c r="L1558" s="10"/>
      <c r="M1558" s="10"/>
    </row>
    <row r="1559" spans="1:13" x14ac:dyDescent="0.35">
      <c r="A1559" s="10"/>
      <c r="B1559" s="10"/>
      <c r="C1559" s="10"/>
      <c r="D1559" s="13"/>
      <c r="E1559" s="11" t="s">
        <v>0</v>
      </c>
      <c r="F1559" s="10">
        <v>0</v>
      </c>
      <c r="G1559" s="14">
        <v>0</v>
      </c>
      <c r="H1559" s="14">
        <v>0</v>
      </c>
      <c r="I1559" s="14">
        <v>0</v>
      </c>
      <c r="J1559" s="12">
        <f t="shared" si="53"/>
        <v>0</v>
      </c>
      <c r="K1559" s="10"/>
      <c r="L1559" s="10"/>
      <c r="M1559" s="10"/>
    </row>
    <row r="1560" spans="1:13" x14ac:dyDescent="0.35">
      <c r="A1560" s="10"/>
      <c r="B1560" s="10"/>
      <c r="C1560" s="10"/>
      <c r="D1560" s="13"/>
      <c r="E1560" s="10"/>
      <c r="F1560" s="10"/>
      <c r="G1560" s="10"/>
      <c r="H1560" s="10"/>
      <c r="I1560" s="10"/>
      <c r="J1560" s="15" t="s">
        <v>901</v>
      </c>
      <c r="K1560" s="9">
        <f>SUM(J1554:J1559)</f>
        <v>11</v>
      </c>
      <c r="L1560" s="14">
        <v>0</v>
      </c>
      <c r="M1560" s="9">
        <f>ROUND(L1560*K1560,2)</f>
        <v>0</v>
      </c>
    </row>
    <row r="1561" spans="1:13" ht="1.1499999999999999" customHeight="1" x14ac:dyDescent="0.35">
      <c r="A1561" s="16"/>
      <c r="B1561" s="16"/>
      <c r="C1561" s="16"/>
      <c r="D1561" s="24"/>
      <c r="E1561" s="16"/>
      <c r="F1561" s="16"/>
      <c r="G1561" s="16"/>
      <c r="H1561" s="16"/>
      <c r="I1561" s="16"/>
      <c r="J1561" s="16"/>
      <c r="K1561" s="16"/>
      <c r="L1561" s="16"/>
      <c r="M1561" s="16"/>
    </row>
    <row r="1562" spans="1:13" x14ac:dyDescent="0.35">
      <c r="A1562" s="11" t="s">
        <v>902</v>
      </c>
      <c r="B1562" s="11" t="s">
        <v>19</v>
      </c>
      <c r="C1562" s="11" t="s">
        <v>36</v>
      </c>
      <c r="D1562" s="23" t="s">
        <v>903</v>
      </c>
      <c r="E1562" s="10"/>
      <c r="F1562" s="10"/>
      <c r="G1562" s="10"/>
      <c r="H1562" s="10"/>
      <c r="I1562" s="10"/>
      <c r="J1562" s="10"/>
      <c r="K1562" s="12">
        <f>K1569</f>
        <v>13</v>
      </c>
      <c r="L1562" s="12">
        <f>L1569</f>
        <v>0</v>
      </c>
      <c r="M1562" s="12">
        <f>M1569</f>
        <v>0</v>
      </c>
    </row>
    <row r="1563" spans="1:13" ht="73.5" x14ac:dyDescent="0.35">
      <c r="A1563" s="10"/>
      <c r="B1563" s="10"/>
      <c r="C1563" s="10"/>
      <c r="D1563" s="13" t="s">
        <v>904</v>
      </c>
      <c r="E1563" s="10"/>
      <c r="F1563" s="10"/>
      <c r="G1563" s="10"/>
      <c r="H1563" s="10"/>
      <c r="I1563" s="10"/>
      <c r="J1563" s="10"/>
      <c r="K1563" s="10"/>
      <c r="L1563" s="10"/>
      <c r="M1563" s="10"/>
    </row>
    <row r="1564" spans="1:13" x14ac:dyDescent="0.35">
      <c r="A1564" s="10"/>
      <c r="B1564" s="10"/>
      <c r="C1564" s="10"/>
      <c r="D1564" s="13"/>
      <c r="E1564" s="11" t="s">
        <v>0</v>
      </c>
      <c r="F1564" s="10">
        <v>7</v>
      </c>
      <c r="G1564" s="14">
        <v>0</v>
      </c>
      <c r="H1564" s="14">
        <v>0</v>
      </c>
      <c r="I1564" s="14">
        <v>0</v>
      </c>
      <c r="J1564" s="12">
        <f>F1564*(G1564+ (G1564= 0))*(H1564+ (H1564= 0))*(I1564+ (I1564= 0))</f>
        <v>7</v>
      </c>
      <c r="K1564" s="10"/>
      <c r="L1564" s="10"/>
      <c r="M1564" s="10"/>
    </row>
    <row r="1565" spans="1:13" x14ac:dyDescent="0.35">
      <c r="A1565" s="10"/>
      <c r="B1565" s="10"/>
      <c r="C1565" s="10"/>
      <c r="D1565" s="13"/>
      <c r="E1565" s="11" t="s">
        <v>0</v>
      </c>
      <c r="F1565" s="10">
        <v>2</v>
      </c>
      <c r="G1565" s="14">
        <v>0</v>
      </c>
      <c r="H1565" s="14">
        <v>0</v>
      </c>
      <c r="I1565" s="14">
        <v>0</v>
      </c>
      <c r="J1565" s="12">
        <f>F1565*(G1565+ (G1565= 0))*(H1565+ (H1565= 0))*(I1565+ (I1565= 0))</f>
        <v>2</v>
      </c>
      <c r="K1565" s="10"/>
      <c r="L1565" s="10"/>
      <c r="M1565" s="10"/>
    </row>
    <row r="1566" spans="1:13" x14ac:dyDescent="0.35">
      <c r="A1566" s="10"/>
      <c r="B1566" s="10"/>
      <c r="C1566" s="10"/>
      <c r="D1566" s="13"/>
      <c r="E1566" s="11" t="s">
        <v>0</v>
      </c>
      <c r="F1566" s="10">
        <v>2</v>
      </c>
      <c r="G1566" s="14">
        <v>0</v>
      </c>
      <c r="H1566" s="14">
        <v>0</v>
      </c>
      <c r="I1566" s="14">
        <v>0</v>
      </c>
      <c r="J1566" s="12">
        <f>F1566*(G1566+ (G1566= 0))*(H1566+ (H1566= 0))*(I1566+ (I1566= 0))</f>
        <v>2</v>
      </c>
      <c r="K1566" s="10"/>
      <c r="L1566" s="10"/>
      <c r="M1566" s="10"/>
    </row>
    <row r="1567" spans="1:13" x14ac:dyDescent="0.35">
      <c r="A1567" s="10"/>
      <c r="B1567" s="10"/>
      <c r="C1567" s="10"/>
      <c r="D1567" s="13"/>
      <c r="E1567" s="11" t="s">
        <v>0</v>
      </c>
      <c r="F1567" s="10">
        <v>2</v>
      </c>
      <c r="G1567" s="14">
        <v>0</v>
      </c>
      <c r="H1567" s="14">
        <v>0</v>
      </c>
      <c r="I1567" s="14">
        <v>0</v>
      </c>
      <c r="J1567" s="12">
        <f>F1567*(G1567+ (G1567= 0))*(H1567+ (H1567= 0))*(I1567+ (I1567= 0))</f>
        <v>2</v>
      </c>
      <c r="K1567" s="10"/>
      <c r="L1567" s="10"/>
      <c r="M1567" s="10"/>
    </row>
    <row r="1568" spans="1:13" x14ac:dyDescent="0.35">
      <c r="A1568" s="10"/>
      <c r="B1568" s="10"/>
      <c r="C1568" s="10"/>
      <c r="D1568" s="13"/>
      <c r="E1568" s="11" t="s">
        <v>0</v>
      </c>
      <c r="F1568" s="10">
        <v>0</v>
      </c>
      <c r="G1568" s="14">
        <v>0</v>
      </c>
      <c r="H1568" s="14">
        <v>0</v>
      </c>
      <c r="I1568" s="14">
        <v>0</v>
      </c>
      <c r="J1568" s="12">
        <f>F1568*(G1568+ (G1568= 0))*(H1568+ (H1568= 0))*(I1568+ (I1568= 0))</f>
        <v>0</v>
      </c>
      <c r="K1568" s="10"/>
      <c r="L1568" s="10"/>
      <c r="M1568" s="10"/>
    </row>
    <row r="1569" spans="1:13" x14ac:dyDescent="0.35">
      <c r="A1569" s="10"/>
      <c r="B1569" s="10"/>
      <c r="C1569" s="10"/>
      <c r="D1569" s="13"/>
      <c r="E1569" s="10"/>
      <c r="F1569" s="10"/>
      <c r="G1569" s="10"/>
      <c r="H1569" s="10"/>
      <c r="I1569" s="10"/>
      <c r="J1569" s="15" t="s">
        <v>905</v>
      </c>
      <c r="K1569" s="9">
        <f>SUM(J1564:J1568)</f>
        <v>13</v>
      </c>
      <c r="L1569" s="14">
        <v>0</v>
      </c>
      <c r="M1569" s="9">
        <f>ROUND(L1569*K1569,2)</f>
        <v>0</v>
      </c>
    </row>
    <row r="1570" spans="1:13" ht="1.1499999999999999" customHeight="1" x14ac:dyDescent="0.35">
      <c r="A1570" s="16"/>
      <c r="B1570" s="16"/>
      <c r="C1570" s="16"/>
      <c r="D1570" s="24"/>
      <c r="E1570" s="16"/>
      <c r="F1570" s="16"/>
      <c r="G1570" s="16"/>
      <c r="H1570" s="16"/>
      <c r="I1570" s="16"/>
      <c r="J1570" s="16"/>
      <c r="K1570" s="16"/>
      <c r="L1570" s="16"/>
      <c r="M1570" s="16"/>
    </row>
    <row r="1571" spans="1:13" x14ac:dyDescent="0.35">
      <c r="A1571" s="11" t="s">
        <v>906</v>
      </c>
      <c r="B1571" s="11" t="s">
        <v>19</v>
      </c>
      <c r="C1571" s="11" t="s">
        <v>36</v>
      </c>
      <c r="D1571" s="23" t="s">
        <v>907</v>
      </c>
      <c r="E1571" s="10"/>
      <c r="F1571" s="10"/>
      <c r="G1571" s="10"/>
      <c r="H1571" s="10"/>
      <c r="I1571" s="10"/>
      <c r="J1571" s="10"/>
      <c r="K1571" s="12">
        <f>K1578</f>
        <v>13</v>
      </c>
      <c r="L1571" s="12">
        <f>L1578</f>
        <v>0</v>
      </c>
      <c r="M1571" s="12">
        <f>M1578</f>
        <v>0</v>
      </c>
    </row>
    <row r="1572" spans="1:13" ht="73.5" x14ac:dyDescent="0.35">
      <c r="A1572" s="10"/>
      <c r="B1572" s="10"/>
      <c r="C1572" s="10"/>
      <c r="D1572" s="13" t="s">
        <v>908</v>
      </c>
      <c r="E1572" s="10"/>
      <c r="F1572" s="10"/>
      <c r="G1572" s="10"/>
      <c r="H1572" s="10"/>
      <c r="I1572" s="10"/>
      <c r="J1572" s="10"/>
      <c r="K1572" s="10"/>
      <c r="L1572" s="10"/>
      <c r="M1572" s="10"/>
    </row>
    <row r="1573" spans="1:13" x14ac:dyDescent="0.35">
      <c r="A1573" s="10"/>
      <c r="B1573" s="10"/>
      <c r="C1573" s="10"/>
      <c r="D1573" s="13"/>
      <c r="E1573" s="11" t="s">
        <v>0</v>
      </c>
      <c r="F1573" s="10">
        <v>2</v>
      </c>
      <c r="G1573" s="14">
        <v>0</v>
      </c>
      <c r="H1573" s="14">
        <v>0</v>
      </c>
      <c r="I1573" s="14">
        <v>0</v>
      </c>
      <c r="J1573" s="12">
        <f>F1573*(G1573+ (G1573= 0))*(H1573+ (H1573= 0))*(I1573+ (I1573= 0))</f>
        <v>2</v>
      </c>
      <c r="K1573" s="10"/>
      <c r="L1573" s="10"/>
      <c r="M1573" s="10"/>
    </row>
    <row r="1574" spans="1:13" x14ac:dyDescent="0.35">
      <c r="A1574" s="10"/>
      <c r="B1574" s="10"/>
      <c r="C1574" s="10"/>
      <c r="D1574" s="13"/>
      <c r="E1574" s="11" t="s">
        <v>0</v>
      </c>
      <c r="F1574" s="10">
        <v>4</v>
      </c>
      <c r="G1574" s="14">
        <v>0</v>
      </c>
      <c r="H1574" s="14">
        <v>0</v>
      </c>
      <c r="I1574" s="14">
        <v>0</v>
      </c>
      <c r="J1574" s="12">
        <f>F1574*(G1574+ (G1574= 0))*(H1574+ (H1574= 0))*(I1574+ (I1574= 0))</f>
        <v>4</v>
      </c>
      <c r="K1574" s="10"/>
      <c r="L1574" s="10"/>
      <c r="M1574" s="10"/>
    </row>
    <row r="1575" spans="1:13" x14ac:dyDescent="0.35">
      <c r="A1575" s="10"/>
      <c r="B1575" s="10"/>
      <c r="C1575" s="10"/>
      <c r="D1575" s="13"/>
      <c r="E1575" s="11" t="s">
        <v>0</v>
      </c>
      <c r="F1575" s="10">
        <v>4</v>
      </c>
      <c r="G1575" s="14">
        <v>0</v>
      </c>
      <c r="H1575" s="14">
        <v>0</v>
      </c>
      <c r="I1575" s="14">
        <v>0</v>
      </c>
      <c r="J1575" s="12">
        <f>F1575*(G1575+ (G1575= 0))*(H1575+ (H1575= 0))*(I1575+ (I1575= 0))</f>
        <v>4</v>
      </c>
      <c r="K1575" s="10"/>
      <c r="L1575" s="10"/>
      <c r="M1575" s="10"/>
    </row>
    <row r="1576" spans="1:13" x14ac:dyDescent="0.35">
      <c r="A1576" s="10"/>
      <c r="B1576" s="10"/>
      <c r="C1576" s="10"/>
      <c r="D1576" s="13"/>
      <c r="E1576" s="11" t="s">
        <v>0</v>
      </c>
      <c r="F1576" s="10">
        <v>3</v>
      </c>
      <c r="G1576" s="14">
        <v>0</v>
      </c>
      <c r="H1576" s="14">
        <v>0</v>
      </c>
      <c r="I1576" s="14">
        <v>0</v>
      </c>
      <c r="J1576" s="12">
        <f>F1576*(G1576+ (G1576= 0))*(H1576+ (H1576= 0))*(I1576+ (I1576= 0))</f>
        <v>3</v>
      </c>
      <c r="K1576" s="10"/>
      <c r="L1576" s="10"/>
      <c r="M1576" s="10"/>
    </row>
    <row r="1577" spans="1:13" x14ac:dyDescent="0.35">
      <c r="A1577" s="10"/>
      <c r="B1577" s="10"/>
      <c r="C1577" s="10"/>
      <c r="D1577" s="13"/>
      <c r="E1577" s="11" t="s">
        <v>0</v>
      </c>
      <c r="F1577" s="10">
        <v>0</v>
      </c>
      <c r="G1577" s="14">
        <v>0</v>
      </c>
      <c r="H1577" s="14">
        <v>0</v>
      </c>
      <c r="I1577" s="14">
        <v>0</v>
      </c>
      <c r="J1577" s="12">
        <f>F1577*(G1577+ (G1577= 0))*(H1577+ (H1577= 0))*(I1577+ (I1577= 0))</f>
        <v>0</v>
      </c>
      <c r="K1577" s="10"/>
      <c r="L1577" s="10"/>
      <c r="M1577" s="10"/>
    </row>
    <row r="1578" spans="1:13" x14ac:dyDescent="0.35">
      <c r="A1578" s="10"/>
      <c r="B1578" s="10"/>
      <c r="C1578" s="10"/>
      <c r="D1578" s="13"/>
      <c r="E1578" s="10"/>
      <c r="F1578" s="10"/>
      <c r="G1578" s="10"/>
      <c r="H1578" s="10"/>
      <c r="I1578" s="10"/>
      <c r="J1578" s="15" t="s">
        <v>909</v>
      </c>
      <c r="K1578" s="9">
        <f>SUM(J1573:J1577)</f>
        <v>13</v>
      </c>
      <c r="L1578" s="14">
        <v>0</v>
      </c>
      <c r="M1578" s="9">
        <f>ROUND(L1578*K1578,2)</f>
        <v>0</v>
      </c>
    </row>
    <row r="1579" spans="1:13" ht="1.1499999999999999" customHeight="1" x14ac:dyDescent="0.35">
      <c r="A1579" s="16"/>
      <c r="B1579" s="16"/>
      <c r="C1579" s="16"/>
      <c r="D1579" s="24"/>
      <c r="E1579" s="16"/>
      <c r="F1579" s="16"/>
      <c r="G1579" s="16"/>
      <c r="H1579" s="16"/>
      <c r="I1579" s="16"/>
      <c r="J1579" s="16"/>
      <c r="K1579" s="16"/>
      <c r="L1579" s="16"/>
      <c r="M1579" s="16"/>
    </row>
    <row r="1580" spans="1:13" x14ac:dyDescent="0.35">
      <c r="A1580" s="11" t="s">
        <v>910</v>
      </c>
      <c r="B1580" s="11" t="s">
        <v>19</v>
      </c>
      <c r="C1580" s="11" t="s">
        <v>36</v>
      </c>
      <c r="D1580" s="23" t="s">
        <v>911</v>
      </c>
      <c r="E1580" s="10"/>
      <c r="F1580" s="10"/>
      <c r="G1580" s="10"/>
      <c r="H1580" s="10"/>
      <c r="I1580" s="10"/>
      <c r="J1580" s="10"/>
      <c r="K1580" s="12">
        <f>K1587</f>
        <v>18</v>
      </c>
      <c r="L1580" s="12">
        <f>L1587</f>
        <v>0</v>
      </c>
      <c r="M1580" s="12">
        <f>M1587</f>
        <v>0</v>
      </c>
    </row>
    <row r="1581" spans="1:13" ht="73.5" x14ac:dyDescent="0.35">
      <c r="A1581" s="10"/>
      <c r="B1581" s="10"/>
      <c r="C1581" s="10"/>
      <c r="D1581" s="13" t="s">
        <v>912</v>
      </c>
      <c r="E1581" s="10"/>
      <c r="F1581" s="10"/>
      <c r="G1581" s="10"/>
      <c r="H1581" s="10"/>
      <c r="I1581" s="10"/>
      <c r="J1581" s="10"/>
      <c r="K1581" s="10"/>
      <c r="L1581" s="10"/>
      <c r="M1581" s="10"/>
    </row>
    <row r="1582" spans="1:13" x14ac:dyDescent="0.35">
      <c r="A1582" s="10"/>
      <c r="B1582" s="10"/>
      <c r="C1582" s="10"/>
      <c r="D1582" s="13"/>
      <c r="E1582" s="11" t="s">
        <v>0</v>
      </c>
      <c r="F1582" s="10">
        <v>2</v>
      </c>
      <c r="G1582" s="14">
        <v>0</v>
      </c>
      <c r="H1582" s="14">
        <v>0</v>
      </c>
      <c r="I1582" s="14">
        <v>0</v>
      </c>
      <c r="J1582" s="12">
        <f>F1582*(G1582+ (G1582= 0))*(H1582+ (H1582= 0))*(I1582+ (I1582= 0))</f>
        <v>2</v>
      </c>
      <c r="K1582" s="10"/>
      <c r="L1582" s="10"/>
      <c r="M1582" s="10"/>
    </row>
    <row r="1583" spans="1:13" x14ac:dyDescent="0.35">
      <c r="A1583" s="10"/>
      <c r="B1583" s="10"/>
      <c r="C1583" s="10"/>
      <c r="D1583" s="13"/>
      <c r="E1583" s="11" t="s">
        <v>0</v>
      </c>
      <c r="F1583" s="10">
        <v>5</v>
      </c>
      <c r="G1583" s="14">
        <v>0</v>
      </c>
      <c r="H1583" s="14">
        <v>0</v>
      </c>
      <c r="I1583" s="14">
        <v>0</v>
      </c>
      <c r="J1583" s="12">
        <f>F1583*(G1583+ (G1583= 0))*(H1583+ (H1583= 0))*(I1583+ (I1583= 0))</f>
        <v>5</v>
      </c>
      <c r="K1583" s="10"/>
      <c r="L1583" s="10"/>
      <c r="M1583" s="10"/>
    </row>
    <row r="1584" spans="1:13" x14ac:dyDescent="0.35">
      <c r="A1584" s="10"/>
      <c r="B1584" s="10"/>
      <c r="C1584" s="10"/>
      <c r="D1584" s="13"/>
      <c r="E1584" s="11" t="s">
        <v>0</v>
      </c>
      <c r="F1584" s="10">
        <v>5</v>
      </c>
      <c r="G1584" s="14">
        <v>0</v>
      </c>
      <c r="H1584" s="14">
        <v>0</v>
      </c>
      <c r="I1584" s="14">
        <v>0</v>
      </c>
      <c r="J1584" s="12">
        <f>F1584*(G1584+ (G1584= 0))*(H1584+ (H1584= 0))*(I1584+ (I1584= 0))</f>
        <v>5</v>
      </c>
      <c r="K1584" s="10"/>
      <c r="L1584" s="10"/>
      <c r="M1584" s="10"/>
    </row>
    <row r="1585" spans="1:13" x14ac:dyDescent="0.35">
      <c r="A1585" s="10"/>
      <c r="B1585" s="10"/>
      <c r="C1585" s="10"/>
      <c r="D1585" s="13"/>
      <c r="E1585" s="11" t="s">
        <v>0</v>
      </c>
      <c r="F1585" s="10">
        <v>6</v>
      </c>
      <c r="G1585" s="14">
        <v>0</v>
      </c>
      <c r="H1585" s="14">
        <v>0</v>
      </c>
      <c r="I1585" s="14">
        <v>0</v>
      </c>
      <c r="J1585" s="12">
        <f>F1585*(G1585+ (G1585= 0))*(H1585+ (H1585= 0))*(I1585+ (I1585= 0))</f>
        <v>6</v>
      </c>
      <c r="K1585" s="10"/>
      <c r="L1585" s="10"/>
      <c r="M1585" s="10"/>
    </row>
    <row r="1586" spans="1:13" x14ac:dyDescent="0.35">
      <c r="A1586" s="10"/>
      <c r="B1586" s="10"/>
      <c r="C1586" s="10"/>
      <c r="D1586" s="13"/>
      <c r="E1586" s="11" t="s">
        <v>0</v>
      </c>
      <c r="F1586" s="10">
        <v>0</v>
      </c>
      <c r="G1586" s="14">
        <v>0</v>
      </c>
      <c r="H1586" s="14">
        <v>0</v>
      </c>
      <c r="I1586" s="14">
        <v>0</v>
      </c>
      <c r="J1586" s="12">
        <f>F1586*(G1586+ (G1586= 0))*(H1586+ (H1586= 0))*(I1586+ (I1586= 0))</f>
        <v>0</v>
      </c>
      <c r="K1586" s="10"/>
      <c r="L1586" s="10"/>
      <c r="M1586" s="10"/>
    </row>
    <row r="1587" spans="1:13" x14ac:dyDescent="0.35">
      <c r="A1587" s="10"/>
      <c r="B1587" s="10"/>
      <c r="C1587" s="10"/>
      <c r="D1587" s="13"/>
      <c r="E1587" s="10"/>
      <c r="F1587" s="10"/>
      <c r="G1587" s="10"/>
      <c r="H1587" s="10"/>
      <c r="I1587" s="10"/>
      <c r="J1587" s="15" t="s">
        <v>913</v>
      </c>
      <c r="K1587" s="9">
        <f>SUM(J1582:J1586)</f>
        <v>18</v>
      </c>
      <c r="L1587" s="14">
        <v>0</v>
      </c>
      <c r="M1587" s="9">
        <f>ROUND(L1587*K1587,2)</f>
        <v>0</v>
      </c>
    </row>
    <row r="1588" spans="1:13" ht="1.1499999999999999" customHeight="1" x14ac:dyDescent="0.35">
      <c r="A1588" s="16"/>
      <c r="B1588" s="16"/>
      <c r="C1588" s="16"/>
      <c r="D1588" s="24"/>
      <c r="E1588" s="16"/>
      <c r="F1588" s="16"/>
      <c r="G1588" s="16"/>
      <c r="H1588" s="16"/>
      <c r="I1588" s="16"/>
      <c r="J1588" s="16"/>
      <c r="K1588" s="16"/>
      <c r="L1588" s="16"/>
      <c r="M1588" s="16"/>
    </row>
    <row r="1589" spans="1:13" x14ac:dyDescent="0.35">
      <c r="A1589" s="11" t="s">
        <v>914</v>
      </c>
      <c r="B1589" s="11" t="s">
        <v>19</v>
      </c>
      <c r="C1589" s="11" t="s">
        <v>36</v>
      </c>
      <c r="D1589" s="23" t="s">
        <v>915</v>
      </c>
      <c r="E1589" s="10"/>
      <c r="F1589" s="10"/>
      <c r="G1589" s="10"/>
      <c r="H1589" s="10"/>
      <c r="I1589" s="10"/>
      <c r="J1589" s="10"/>
      <c r="K1589" s="12">
        <f>K1597</f>
        <v>21</v>
      </c>
      <c r="L1589" s="12">
        <f>L1597</f>
        <v>0</v>
      </c>
      <c r="M1589" s="12">
        <f>M1597</f>
        <v>0</v>
      </c>
    </row>
    <row r="1590" spans="1:13" ht="73.5" x14ac:dyDescent="0.35">
      <c r="A1590" s="10"/>
      <c r="B1590" s="10"/>
      <c r="C1590" s="10"/>
      <c r="D1590" s="13" t="s">
        <v>916</v>
      </c>
      <c r="E1590" s="10"/>
      <c r="F1590" s="10"/>
      <c r="G1590" s="10"/>
      <c r="H1590" s="10"/>
      <c r="I1590" s="10"/>
      <c r="J1590" s="10"/>
      <c r="K1590" s="10"/>
      <c r="L1590" s="10"/>
      <c r="M1590" s="10"/>
    </row>
    <row r="1591" spans="1:13" x14ac:dyDescent="0.35">
      <c r="A1591" s="10"/>
      <c r="B1591" s="10"/>
      <c r="C1591" s="10"/>
      <c r="D1591" s="13"/>
      <c r="E1591" s="11" t="s">
        <v>0</v>
      </c>
      <c r="F1591" s="10">
        <v>4</v>
      </c>
      <c r="G1591" s="14">
        <v>0</v>
      </c>
      <c r="H1591" s="14">
        <v>0</v>
      </c>
      <c r="I1591" s="14">
        <v>0</v>
      </c>
      <c r="J1591" s="12">
        <f t="shared" ref="J1591:J1596" si="54">F1591*(G1591+ (G1591= 0))*(H1591+ (H1591= 0))*(I1591+ (I1591= 0))</f>
        <v>4</v>
      </c>
      <c r="K1591" s="10"/>
      <c r="L1591" s="10"/>
      <c r="M1591" s="10"/>
    </row>
    <row r="1592" spans="1:13" x14ac:dyDescent="0.35">
      <c r="A1592" s="10"/>
      <c r="B1592" s="10"/>
      <c r="C1592" s="10"/>
      <c r="D1592" s="13"/>
      <c r="E1592" s="11" t="s">
        <v>0</v>
      </c>
      <c r="F1592" s="10">
        <v>7</v>
      </c>
      <c r="G1592" s="14">
        <v>0</v>
      </c>
      <c r="H1592" s="14">
        <v>0</v>
      </c>
      <c r="I1592" s="14">
        <v>0</v>
      </c>
      <c r="J1592" s="12">
        <f t="shared" si="54"/>
        <v>7</v>
      </c>
      <c r="K1592" s="10"/>
      <c r="L1592" s="10"/>
      <c r="M1592" s="10"/>
    </row>
    <row r="1593" spans="1:13" x14ac:dyDescent="0.35">
      <c r="A1593" s="10"/>
      <c r="B1593" s="10"/>
      <c r="C1593" s="10"/>
      <c r="D1593" s="13"/>
      <c r="E1593" s="11" t="s">
        <v>0</v>
      </c>
      <c r="F1593" s="10">
        <v>3</v>
      </c>
      <c r="G1593" s="14">
        <v>0</v>
      </c>
      <c r="H1593" s="14">
        <v>0</v>
      </c>
      <c r="I1593" s="14">
        <v>0</v>
      </c>
      <c r="J1593" s="12">
        <f t="shared" si="54"/>
        <v>3</v>
      </c>
      <c r="K1593" s="10"/>
      <c r="L1593" s="10"/>
      <c r="M1593" s="10"/>
    </row>
    <row r="1594" spans="1:13" x14ac:dyDescent="0.35">
      <c r="A1594" s="10"/>
      <c r="B1594" s="10"/>
      <c r="C1594" s="10"/>
      <c r="D1594" s="13"/>
      <c r="E1594" s="11" t="s">
        <v>0</v>
      </c>
      <c r="F1594" s="10">
        <v>3</v>
      </c>
      <c r="G1594" s="14">
        <v>0</v>
      </c>
      <c r="H1594" s="14">
        <v>0</v>
      </c>
      <c r="I1594" s="14">
        <v>0</v>
      </c>
      <c r="J1594" s="12">
        <f t="shared" si="54"/>
        <v>3</v>
      </c>
      <c r="K1594" s="10"/>
      <c r="L1594" s="10"/>
      <c r="M1594" s="10"/>
    </row>
    <row r="1595" spans="1:13" x14ac:dyDescent="0.35">
      <c r="A1595" s="10"/>
      <c r="B1595" s="10"/>
      <c r="C1595" s="10"/>
      <c r="D1595" s="13"/>
      <c r="E1595" s="11" t="s">
        <v>0</v>
      </c>
      <c r="F1595" s="10">
        <v>4</v>
      </c>
      <c r="G1595" s="14">
        <v>0</v>
      </c>
      <c r="H1595" s="14">
        <v>0</v>
      </c>
      <c r="I1595" s="14">
        <v>0</v>
      </c>
      <c r="J1595" s="12">
        <f t="shared" si="54"/>
        <v>4</v>
      </c>
      <c r="K1595" s="10"/>
      <c r="L1595" s="10"/>
      <c r="M1595" s="10"/>
    </row>
    <row r="1596" spans="1:13" x14ac:dyDescent="0.35">
      <c r="A1596" s="10"/>
      <c r="B1596" s="10"/>
      <c r="C1596" s="10"/>
      <c r="D1596" s="13"/>
      <c r="E1596" s="11" t="s">
        <v>0</v>
      </c>
      <c r="F1596" s="10">
        <v>0</v>
      </c>
      <c r="G1596" s="14">
        <v>0</v>
      </c>
      <c r="H1596" s="14">
        <v>0</v>
      </c>
      <c r="I1596" s="14">
        <v>0</v>
      </c>
      <c r="J1596" s="12">
        <f t="shared" si="54"/>
        <v>0</v>
      </c>
      <c r="K1596" s="10"/>
      <c r="L1596" s="10"/>
      <c r="M1596" s="10"/>
    </row>
    <row r="1597" spans="1:13" x14ac:dyDescent="0.35">
      <c r="A1597" s="10"/>
      <c r="B1597" s="10"/>
      <c r="C1597" s="10"/>
      <c r="D1597" s="13"/>
      <c r="E1597" s="10"/>
      <c r="F1597" s="10"/>
      <c r="G1597" s="10"/>
      <c r="H1597" s="10"/>
      <c r="I1597" s="10"/>
      <c r="J1597" s="15" t="s">
        <v>917</v>
      </c>
      <c r="K1597" s="9">
        <f>SUM(J1591:J1596)</f>
        <v>21</v>
      </c>
      <c r="L1597" s="14">
        <v>0</v>
      </c>
      <c r="M1597" s="9">
        <f>ROUND(L1597*K1597,2)</f>
        <v>0</v>
      </c>
    </row>
    <row r="1598" spans="1:13" ht="1.1499999999999999" customHeight="1" x14ac:dyDescent="0.35">
      <c r="A1598" s="16"/>
      <c r="B1598" s="16"/>
      <c r="C1598" s="16"/>
      <c r="D1598" s="24"/>
      <c r="E1598" s="16"/>
      <c r="F1598" s="16"/>
      <c r="G1598" s="16"/>
      <c r="H1598" s="16"/>
      <c r="I1598" s="16"/>
      <c r="J1598" s="16"/>
      <c r="K1598" s="16"/>
      <c r="L1598" s="16"/>
      <c r="M1598" s="16"/>
    </row>
    <row r="1599" spans="1:13" x14ac:dyDescent="0.35">
      <c r="A1599" s="11" t="s">
        <v>918</v>
      </c>
      <c r="B1599" s="11" t="s">
        <v>19</v>
      </c>
      <c r="C1599" s="11" t="s">
        <v>36</v>
      </c>
      <c r="D1599" s="23" t="s">
        <v>919</v>
      </c>
      <c r="E1599" s="10"/>
      <c r="F1599" s="10"/>
      <c r="G1599" s="10"/>
      <c r="H1599" s="10"/>
      <c r="I1599" s="10"/>
      <c r="J1599" s="10"/>
      <c r="K1599" s="12">
        <f>K1607</f>
        <v>44</v>
      </c>
      <c r="L1599" s="12">
        <f>L1607</f>
        <v>0</v>
      </c>
      <c r="M1599" s="12">
        <f>M1607</f>
        <v>0</v>
      </c>
    </row>
    <row r="1600" spans="1:13" ht="73.5" x14ac:dyDescent="0.35">
      <c r="A1600" s="10"/>
      <c r="B1600" s="10"/>
      <c r="C1600" s="10"/>
      <c r="D1600" s="13" t="s">
        <v>920</v>
      </c>
      <c r="E1600" s="10"/>
      <c r="F1600" s="10"/>
      <c r="G1600" s="10"/>
      <c r="H1600" s="10"/>
      <c r="I1600" s="10"/>
      <c r="J1600" s="10"/>
      <c r="K1600" s="10"/>
      <c r="L1600" s="10"/>
      <c r="M1600" s="10"/>
    </row>
    <row r="1601" spans="1:13" x14ac:dyDescent="0.35">
      <c r="A1601" s="10"/>
      <c r="B1601" s="10"/>
      <c r="C1601" s="10"/>
      <c r="D1601" s="13"/>
      <c r="E1601" s="11" t="s">
        <v>0</v>
      </c>
      <c r="F1601" s="10">
        <v>3</v>
      </c>
      <c r="G1601" s="14">
        <v>0</v>
      </c>
      <c r="H1601" s="14">
        <v>0</v>
      </c>
      <c r="I1601" s="14">
        <v>0</v>
      </c>
      <c r="J1601" s="12">
        <f t="shared" ref="J1601:J1606" si="55">F1601*(G1601+ (G1601= 0))*(H1601+ (H1601= 0))*(I1601+ (I1601= 0))</f>
        <v>3</v>
      </c>
      <c r="K1601" s="10"/>
      <c r="L1601" s="10"/>
      <c r="M1601" s="10"/>
    </row>
    <row r="1602" spans="1:13" x14ac:dyDescent="0.35">
      <c r="A1602" s="10"/>
      <c r="B1602" s="10"/>
      <c r="C1602" s="10"/>
      <c r="D1602" s="13"/>
      <c r="E1602" s="11" t="s">
        <v>0</v>
      </c>
      <c r="F1602" s="10">
        <v>20</v>
      </c>
      <c r="G1602" s="14">
        <v>0</v>
      </c>
      <c r="H1602" s="14">
        <v>0</v>
      </c>
      <c r="I1602" s="14">
        <v>0</v>
      </c>
      <c r="J1602" s="12">
        <f t="shared" si="55"/>
        <v>20</v>
      </c>
      <c r="K1602" s="10"/>
      <c r="L1602" s="10"/>
      <c r="M1602" s="10"/>
    </row>
    <row r="1603" spans="1:13" x14ac:dyDescent="0.35">
      <c r="A1603" s="10"/>
      <c r="B1603" s="10"/>
      <c r="C1603" s="10"/>
      <c r="D1603" s="13"/>
      <c r="E1603" s="11" t="s">
        <v>0</v>
      </c>
      <c r="F1603" s="10">
        <v>7</v>
      </c>
      <c r="G1603" s="14">
        <v>0</v>
      </c>
      <c r="H1603" s="14">
        <v>0</v>
      </c>
      <c r="I1603" s="14">
        <v>0</v>
      </c>
      <c r="J1603" s="12">
        <f t="shared" si="55"/>
        <v>7</v>
      </c>
      <c r="K1603" s="10"/>
      <c r="L1603" s="10"/>
      <c r="M1603" s="10"/>
    </row>
    <row r="1604" spans="1:13" x14ac:dyDescent="0.35">
      <c r="A1604" s="10"/>
      <c r="B1604" s="10"/>
      <c r="C1604" s="10"/>
      <c r="D1604" s="13"/>
      <c r="E1604" s="11" t="s">
        <v>0</v>
      </c>
      <c r="F1604" s="10">
        <v>7</v>
      </c>
      <c r="G1604" s="14">
        <v>0</v>
      </c>
      <c r="H1604" s="14">
        <v>0</v>
      </c>
      <c r="I1604" s="14">
        <v>0</v>
      </c>
      <c r="J1604" s="12">
        <f t="shared" si="55"/>
        <v>7</v>
      </c>
      <c r="K1604" s="10"/>
      <c r="L1604" s="10"/>
      <c r="M1604" s="10"/>
    </row>
    <row r="1605" spans="1:13" x14ac:dyDescent="0.35">
      <c r="A1605" s="10"/>
      <c r="B1605" s="10"/>
      <c r="C1605" s="10"/>
      <c r="D1605" s="13"/>
      <c r="E1605" s="11" t="s">
        <v>0</v>
      </c>
      <c r="F1605" s="10">
        <v>7</v>
      </c>
      <c r="G1605" s="14">
        <v>0</v>
      </c>
      <c r="H1605" s="14">
        <v>0</v>
      </c>
      <c r="I1605" s="14">
        <v>0</v>
      </c>
      <c r="J1605" s="12">
        <f t="shared" si="55"/>
        <v>7</v>
      </c>
      <c r="K1605" s="10"/>
      <c r="L1605" s="10"/>
      <c r="M1605" s="10"/>
    </row>
    <row r="1606" spans="1:13" x14ac:dyDescent="0.35">
      <c r="A1606" s="10"/>
      <c r="B1606" s="10"/>
      <c r="C1606" s="10"/>
      <c r="D1606" s="13"/>
      <c r="E1606" s="11" t="s">
        <v>0</v>
      </c>
      <c r="F1606" s="10">
        <v>0</v>
      </c>
      <c r="G1606" s="14">
        <v>0</v>
      </c>
      <c r="H1606" s="14">
        <v>0</v>
      </c>
      <c r="I1606" s="14">
        <v>0</v>
      </c>
      <c r="J1606" s="12">
        <f t="shared" si="55"/>
        <v>0</v>
      </c>
      <c r="K1606" s="10"/>
      <c r="L1606" s="10"/>
      <c r="M1606" s="10"/>
    </row>
    <row r="1607" spans="1:13" x14ac:dyDescent="0.35">
      <c r="A1607" s="10"/>
      <c r="B1607" s="10"/>
      <c r="C1607" s="10"/>
      <c r="D1607" s="13"/>
      <c r="E1607" s="10"/>
      <c r="F1607" s="10"/>
      <c r="G1607" s="10"/>
      <c r="H1607" s="10"/>
      <c r="I1607" s="10"/>
      <c r="J1607" s="15" t="s">
        <v>921</v>
      </c>
      <c r="K1607" s="9">
        <f>SUM(J1601:J1606)</f>
        <v>44</v>
      </c>
      <c r="L1607" s="14">
        <v>0</v>
      </c>
      <c r="M1607" s="9">
        <f>ROUND(L1607*K1607,2)</f>
        <v>0</v>
      </c>
    </row>
    <row r="1608" spans="1:13" ht="1.1499999999999999" customHeight="1" x14ac:dyDescent="0.35">
      <c r="A1608" s="16"/>
      <c r="B1608" s="16"/>
      <c r="C1608" s="16"/>
      <c r="D1608" s="24"/>
      <c r="E1608" s="16"/>
      <c r="F1608" s="16"/>
      <c r="G1608" s="16"/>
      <c r="H1608" s="16"/>
      <c r="I1608" s="16"/>
      <c r="J1608" s="16"/>
      <c r="K1608" s="16"/>
      <c r="L1608" s="16"/>
      <c r="M1608" s="16"/>
    </row>
    <row r="1609" spans="1:13" x14ac:dyDescent="0.35">
      <c r="A1609" s="11" t="s">
        <v>922</v>
      </c>
      <c r="B1609" s="11" t="s">
        <v>19</v>
      </c>
      <c r="C1609" s="11" t="s">
        <v>36</v>
      </c>
      <c r="D1609" s="23" t="s">
        <v>923</v>
      </c>
      <c r="E1609" s="10"/>
      <c r="F1609" s="10"/>
      <c r="G1609" s="10"/>
      <c r="H1609" s="10"/>
      <c r="I1609" s="10"/>
      <c r="J1609" s="10"/>
      <c r="K1609" s="12">
        <f>K1617</f>
        <v>76</v>
      </c>
      <c r="L1609" s="12">
        <f>L1617</f>
        <v>0</v>
      </c>
      <c r="M1609" s="12">
        <f>M1617</f>
        <v>0</v>
      </c>
    </row>
    <row r="1610" spans="1:13" ht="73.5" x14ac:dyDescent="0.35">
      <c r="A1610" s="10"/>
      <c r="B1610" s="10"/>
      <c r="C1610" s="10"/>
      <c r="D1610" s="13" t="s">
        <v>924</v>
      </c>
      <c r="E1610" s="10"/>
      <c r="F1610" s="10"/>
      <c r="G1610" s="10"/>
      <c r="H1610" s="10"/>
      <c r="I1610" s="10"/>
      <c r="J1610" s="10"/>
      <c r="K1610" s="10"/>
      <c r="L1610" s="10"/>
      <c r="M1610" s="10"/>
    </row>
    <row r="1611" spans="1:13" x14ac:dyDescent="0.35">
      <c r="A1611" s="10"/>
      <c r="B1611" s="10"/>
      <c r="C1611" s="10"/>
      <c r="D1611" s="13"/>
      <c r="E1611" s="11" t="s">
        <v>0</v>
      </c>
      <c r="F1611" s="10">
        <v>6</v>
      </c>
      <c r="G1611" s="14">
        <v>0</v>
      </c>
      <c r="H1611" s="14">
        <v>0</v>
      </c>
      <c r="I1611" s="14">
        <v>0</v>
      </c>
      <c r="J1611" s="12">
        <f t="shared" ref="J1611:J1616" si="56">F1611*(G1611+ (G1611= 0))*(H1611+ (H1611= 0))*(I1611+ (I1611= 0))</f>
        <v>6</v>
      </c>
      <c r="K1611" s="10"/>
      <c r="L1611" s="10"/>
      <c r="M1611" s="10"/>
    </row>
    <row r="1612" spans="1:13" x14ac:dyDescent="0.35">
      <c r="A1612" s="10"/>
      <c r="B1612" s="10"/>
      <c r="C1612" s="10"/>
      <c r="D1612" s="13"/>
      <c r="E1612" s="11" t="s">
        <v>0</v>
      </c>
      <c r="F1612" s="10">
        <v>10</v>
      </c>
      <c r="G1612" s="14">
        <v>0</v>
      </c>
      <c r="H1612" s="14">
        <v>0</v>
      </c>
      <c r="I1612" s="14">
        <v>0</v>
      </c>
      <c r="J1612" s="12">
        <f t="shared" si="56"/>
        <v>10</v>
      </c>
      <c r="K1612" s="10"/>
      <c r="L1612" s="10"/>
      <c r="M1612" s="10"/>
    </row>
    <row r="1613" spans="1:13" x14ac:dyDescent="0.35">
      <c r="A1613" s="10"/>
      <c r="B1613" s="10"/>
      <c r="C1613" s="10"/>
      <c r="D1613" s="13"/>
      <c r="E1613" s="11" t="s">
        <v>0</v>
      </c>
      <c r="F1613" s="10">
        <v>19</v>
      </c>
      <c r="G1613" s="14">
        <v>0</v>
      </c>
      <c r="H1613" s="14">
        <v>0</v>
      </c>
      <c r="I1613" s="14">
        <v>0</v>
      </c>
      <c r="J1613" s="12">
        <f t="shared" si="56"/>
        <v>19</v>
      </c>
      <c r="K1613" s="10"/>
      <c r="L1613" s="10"/>
      <c r="M1613" s="10"/>
    </row>
    <row r="1614" spans="1:13" x14ac:dyDescent="0.35">
      <c r="A1614" s="10"/>
      <c r="B1614" s="10"/>
      <c r="C1614" s="10"/>
      <c r="D1614" s="13"/>
      <c r="E1614" s="11" t="s">
        <v>0</v>
      </c>
      <c r="F1614" s="10">
        <v>19</v>
      </c>
      <c r="G1614" s="14">
        <v>0</v>
      </c>
      <c r="H1614" s="14">
        <v>0</v>
      </c>
      <c r="I1614" s="14">
        <v>0</v>
      </c>
      <c r="J1614" s="12">
        <f t="shared" si="56"/>
        <v>19</v>
      </c>
      <c r="K1614" s="10"/>
      <c r="L1614" s="10"/>
      <c r="M1614" s="10"/>
    </row>
    <row r="1615" spans="1:13" x14ac:dyDescent="0.35">
      <c r="A1615" s="10"/>
      <c r="B1615" s="10"/>
      <c r="C1615" s="10"/>
      <c r="D1615" s="13"/>
      <c r="E1615" s="11" t="s">
        <v>0</v>
      </c>
      <c r="F1615" s="10">
        <v>22</v>
      </c>
      <c r="G1615" s="14">
        <v>0</v>
      </c>
      <c r="H1615" s="14">
        <v>0</v>
      </c>
      <c r="I1615" s="14">
        <v>0</v>
      </c>
      <c r="J1615" s="12">
        <f t="shared" si="56"/>
        <v>22</v>
      </c>
      <c r="K1615" s="10"/>
      <c r="L1615" s="10"/>
      <c r="M1615" s="10"/>
    </row>
    <row r="1616" spans="1:13" x14ac:dyDescent="0.35">
      <c r="A1616" s="10"/>
      <c r="B1616" s="10"/>
      <c r="C1616" s="10"/>
      <c r="D1616" s="13"/>
      <c r="E1616" s="11" t="s">
        <v>0</v>
      </c>
      <c r="F1616" s="10">
        <v>0</v>
      </c>
      <c r="G1616" s="14">
        <v>0</v>
      </c>
      <c r="H1616" s="14">
        <v>0</v>
      </c>
      <c r="I1616" s="14">
        <v>0</v>
      </c>
      <c r="J1616" s="12">
        <f t="shared" si="56"/>
        <v>0</v>
      </c>
      <c r="K1616" s="10"/>
      <c r="L1616" s="10"/>
      <c r="M1616" s="10"/>
    </row>
    <row r="1617" spans="1:13" x14ac:dyDescent="0.35">
      <c r="A1617" s="10"/>
      <c r="B1617" s="10"/>
      <c r="C1617" s="10"/>
      <c r="D1617" s="13"/>
      <c r="E1617" s="10"/>
      <c r="F1617" s="10"/>
      <c r="G1617" s="10"/>
      <c r="H1617" s="10"/>
      <c r="I1617" s="10"/>
      <c r="J1617" s="15" t="s">
        <v>925</v>
      </c>
      <c r="K1617" s="9">
        <f>SUM(J1611:J1616)</f>
        <v>76</v>
      </c>
      <c r="L1617" s="14">
        <v>0</v>
      </c>
      <c r="M1617" s="9">
        <f>ROUND(L1617*K1617,2)</f>
        <v>0</v>
      </c>
    </row>
    <row r="1618" spans="1:13" ht="1.1499999999999999" customHeight="1" x14ac:dyDescent="0.35">
      <c r="A1618" s="16"/>
      <c r="B1618" s="16"/>
      <c r="C1618" s="16"/>
      <c r="D1618" s="24"/>
      <c r="E1618" s="16"/>
      <c r="F1618" s="16"/>
      <c r="G1618" s="16"/>
      <c r="H1618" s="16"/>
      <c r="I1618" s="16"/>
      <c r="J1618" s="16"/>
      <c r="K1618" s="16"/>
      <c r="L1618" s="16"/>
      <c r="M1618" s="16"/>
    </row>
    <row r="1619" spans="1:13" x14ac:dyDescent="0.35">
      <c r="A1619" s="11" t="s">
        <v>926</v>
      </c>
      <c r="B1619" s="11" t="s">
        <v>19</v>
      </c>
      <c r="C1619" s="11" t="s">
        <v>36</v>
      </c>
      <c r="D1619" s="23" t="s">
        <v>927</v>
      </c>
      <c r="E1619" s="10"/>
      <c r="F1619" s="10"/>
      <c r="G1619" s="10"/>
      <c r="H1619" s="10"/>
      <c r="I1619" s="10"/>
      <c r="J1619" s="10"/>
      <c r="K1619" s="12">
        <f>K1626</f>
        <v>279</v>
      </c>
      <c r="L1619" s="12">
        <f>L1626</f>
        <v>0</v>
      </c>
      <c r="M1619" s="12">
        <f>M1626</f>
        <v>0</v>
      </c>
    </row>
    <row r="1620" spans="1:13" ht="31.5" x14ac:dyDescent="0.35">
      <c r="A1620" s="10"/>
      <c r="B1620" s="10"/>
      <c r="C1620" s="10"/>
      <c r="D1620" s="13" t="s">
        <v>928</v>
      </c>
      <c r="E1620" s="10"/>
      <c r="F1620" s="10"/>
      <c r="G1620" s="10"/>
      <c r="H1620" s="10"/>
      <c r="I1620" s="10"/>
      <c r="J1620" s="10"/>
      <c r="K1620" s="10"/>
      <c r="L1620" s="10"/>
      <c r="M1620" s="10"/>
    </row>
    <row r="1621" spans="1:13" x14ac:dyDescent="0.35">
      <c r="A1621" s="10"/>
      <c r="B1621" s="10"/>
      <c r="C1621" s="10"/>
      <c r="D1621" s="13"/>
      <c r="E1621" s="11" t="s">
        <v>0</v>
      </c>
      <c r="F1621" s="10">
        <v>22</v>
      </c>
      <c r="G1621" s="14">
        <v>0</v>
      </c>
      <c r="H1621" s="14">
        <v>0</v>
      </c>
      <c r="I1621" s="14">
        <v>0</v>
      </c>
      <c r="J1621" s="12">
        <f>F1621*(G1621+ (G1621= 0))*(H1621+ (H1621= 0))*(I1621+ (I1621= 0))</f>
        <v>22</v>
      </c>
      <c r="K1621" s="10"/>
      <c r="L1621" s="10"/>
      <c r="M1621" s="10"/>
    </row>
    <row r="1622" spans="1:13" x14ac:dyDescent="0.35">
      <c r="A1622" s="10"/>
      <c r="B1622" s="10"/>
      <c r="C1622" s="10"/>
      <c r="D1622" s="13"/>
      <c r="E1622" s="11" t="s">
        <v>0</v>
      </c>
      <c r="F1622" s="10">
        <v>82</v>
      </c>
      <c r="G1622" s="14">
        <v>0</v>
      </c>
      <c r="H1622" s="14">
        <v>0</v>
      </c>
      <c r="I1622" s="14">
        <v>0</v>
      </c>
      <c r="J1622" s="12">
        <f>F1622*(G1622+ (G1622= 0))*(H1622+ (H1622= 0))*(I1622+ (I1622= 0))</f>
        <v>82</v>
      </c>
      <c r="K1622" s="10"/>
      <c r="L1622" s="10"/>
      <c r="M1622" s="10"/>
    </row>
    <row r="1623" spans="1:13" x14ac:dyDescent="0.35">
      <c r="A1623" s="10"/>
      <c r="B1623" s="10"/>
      <c r="C1623" s="10"/>
      <c r="D1623" s="13"/>
      <c r="E1623" s="11" t="s">
        <v>0</v>
      </c>
      <c r="F1623" s="10">
        <v>82</v>
      </c>
      <c r="G1623" s="14">
        <v>0</v>
      </c>
      <c r="H1623" s="14">
        <v>0</v>
      </c>
      <c r="I1623" s="14">
        <v>0</v>
      </c>
      <c r="J1623" s="12">
        <f>F1623*(G1623+ (G1623= 0))*(H1623+ (H1623= 0))*(I1623+ (I1623= 0))</f>
        <v>82</v>
      </c>
      <c r="K1623" s="10"/>
      <c r="L1623" s="10"/>
      <c r="M1623" s="10"/>
    </row>
    <row r="1624" spans="1:13" x14ac:dyDescent="0.35">
      <c r="A1624" s="10"/>
      <c r="B1624" s="10"/>
      <c r="C1624" s="10"/>
      <c r="D1624" s="13"/>
      <c r="E1624" s="11" t="s">
        <v>0</v>
      </c>
      <c r="F1624" s="10">
        <v>93</v>
      </c>
      <c r="G1624" s="14">
        <v>0</v>
      </c>
      <c r="H1624" s="14">
        <v>0</v>
      </c>
      <c r="I1624" s="14">
        <v>0</v>
      </c>
      <c r="J1624" s="12">
        <f>F1624*(G1624+ (G1624= 0))*(H1624+ (H1624= 0))*(I1624+ (I1624= 0))</f>
        <v>93</v>
      </c>
      <c r="K1624" s="10"/>
      <c r="L1624" s="10"/>
      <c r="M1624" s="10"/>
    </row>
    <row r="1625" spans="1:13" x14ac:dyDescent="0.35">
      <c r="A1625" s="10"/>
      <c r="B1625" s="10"/>
      <c r="C1625" s="10"/>
      <c r="D1625" s="13"/>
      <c r="E1625" s="11" t="s">
        <v>0</v>
      </c>
      <c r="F1625" s="10">
        <v>0</v>
      </c>
      <c r="G1625" s="14">
        <v>0</v>
      </c>
      <c r="H1625" s="14">
        <v>0</v>
      </c>
      <c r="I1625" s="14">
        <v>0</v>
      </c>
      <c r="J1625" s="12">
        <f>F1625*(G1625+ (G1625= 0))*(H1625+ (H1625= 0))*(I1625+ (I1625= 0))</f>
        <v>0</v>
      </c>
      <c r="K1625" s="10"/>
      <c r="L1625" s="10"/>
      <c r="M1625" s="10"/>
    </row>
    <row r="1626" spans="1:13" x14ac:dyDescent="0.35">
      <c r="A1626" s="10"/>
      <c r="B1626" s="10"/>
      <c r="C1626" s="10"/>
      <c r="D1626" s="13"/>
      <c r="E1626" s="10"/>
      <c r="F1626" s="10"/>
      <c r="G1626" s="10"/>
      <c r="H1626" s="10"/>
      <c r="I1626" s="10"/>
      <c r="J1626" s="15" t="s">
        <v>929</v>
      </c>
      <c r="K1626" s="9">
        <f>SUM(J1621:J1625)</f>
        <v>279</v>
      </c>
      <c r="L1626" s="14">
        <v>0</v>
      </c>
      <c r="M1626" s="9">
        <f>ROUND(L1626*K1626,2)</f>
        <v>0</v>
      </c>
    </row>
    <row r="1627" spans="1:13" ht="1.1499999999999999" customHeight="1" x14ac:dyDescent="0.35">
      <c r="A1627" s="16"/>
      <c r="B1627" s="16"/>
      <c r="C1627" s="16"/>
      <c r="D1627" s="24"/>
      <c r="E1627" s="16"/>
      <c r="F1627" s="16"/>
      <c r="G1627" s="16"/>
      <c r="H1627" s="16"/>
      <c r="I1627" s="16"/>
      <c r="J1627" s="16"/>
      <c r="K1627" s="16"/>
      <c r="L1627" s="16"/>
      <c r="M1627" s="16"/>
    </row>
    <row r="1628" spans="1:13" x14ac:dyDescent="0.35">
      <c r="A1628" s="11" t="s">
        <v>930</v>
      </c>
      <c r="B1628" s="11" t="s">
        <v>19</v>
      </c>
      <c r="C1628" s="11" t="s">
        <v>36</v>
      </c>
      <c r="D1628" s="23" t="s">
        <v>931</v>
      </c>
      <c r="E1628" s="10"/>
      <c r="F1628" s="10"/>
      <c r="G1628" s="10"/>
      <c r="H1628" s="10"/>
      <c r="I1628" s="10"/>
      <c r="J1628" s="10"/>
      <c r="K1628" s="12">
        <f>K1637</f>
        <v>138</v>
      </c>
      <c r="L1628" s="12">
        <f>L1637</f>
        <v>0</v>
      </c>
      <c r="M1628" s="12">
        <f>M1637</f>
        <v>0</v>
      </c>
    </row>
    <row r="1629" spans="1:13" ht="31.5" x14ac:dyDescent="0.35">
      <c r="A1629" s="10"/>
      <c r="B1629" s="10"/>
      <c r="C1629" s="10"/>
      <c r="D1629" s="13" t="s">
        <v>928</v>
      </c>
      <c r="E1629" s="10"/>
      <c r="F1629" s="10"/>
      <c r="G1629" s="10"/>
      <c r="H1629" s="10"/>
      <c r="I1629" s="10"/>
      <c r="J1629" s="10"/>
      <c r="K1629" s="10"/>
      <c r="L1629" s="10"/>
      <c r="M1629" s="10"/>
    </row>
    <row r="1630" spans="1:13" x14ac:dyDescent="0.35">
      <c r="A1630" s="10"/>
      <c r="B1630" s="10"/>
      <c r="C1630" s="10"/>
      <c r="D1630" s="13"/>
      <c r="E1630" s="11" t="s">
        <v>0</v>
      </c>
      <c r="F1630" s="10">
        <v>62</v>
      </c>
      <c r="G1630" s="14">
        <v>0</v>
      </c>
      <c r="H1630" s="14">
        <v>0</v>
      </c>
      <c r="I1630" s="14">
        <v>0</v>
      </c>
      <c r="J1630" s="12">
        <f t="shared" ref="J1630:J1636" si="57">F1630*(G1630+ (G1630= 0))*(H1630+ (H1630= 0))*(I1630+ (I1630= 0))</f>
        <v>62</v>
      </c>
      <c r="K1630" s="10"/>
      <c r="L1630" s="10"/>
      <c r="M1630" s="10"/>
    </row>
    <row r="1631" spans="1:13" x14ac:dyDescent="0.35">
      <c r="A1631" s="10"/>
      <c r="B1631" s="10"/>
      <c r="C1631" s="10"/>
      <c r="D1631" s="13"/>
      <c r="E1631" s="11" t="s">
        <v>0</v>
      </c>
      <c r="F1631" s="10">
        <v>38</v>
      </c>
      <c r="G1631" s="14">
        <v>0</v>
      </c>
      <c r="H1631" s="14">
        <v>0</v>
      </c>
      <c r="I1631" s="14">
        <v>0</v>
      </c>
      <c r="J1631" s="12">
        <f t="shared" si="57"/>
        <v>38</v>
      </c>
      <c r="K1631" s="10"/>
      <c r="L1631" s="10"/>
      <c r="M1631" s="10"/>
    </row>
    <row r="1632" spans="1:13" x14ac:dyDescent="0.35">
      <c r="A1632" s="10"/>
      <c r="B1632" s="10"/>
      <c r="C1632" s="10"/>
      <c r="D1632" s="13"/>
      <c r="E1632" s="11" t="s">
        <v>0</v>
      </c>
      <c r="F1632" s="10">
        <v>23</v>
      </c>
      <c r="G1632" s="14">
        <v>0</v>
      </c>
      <c r="H1632" s="14">
        <v>0</v>
      </c>
      <c r="I1632" s="14">
        <v>0</v>
      </c>
      <c r="J1632" s="12">
        <f t="shared" si="57"/>
        <v>23</v>
      </c>
      <c r="K1632" s="10"/>
      <c r="L1632" s="10"/>
      <c r="M1632" s="10"/>
    </row>
    <row r="1633" spans="1:13" x14ac:dyDescent="0.35">
      <c r="A1633" s="10"/>
      <c r="B1633" s="10"/>
      <c r="C1633" s="10"/>
      <c r="D1633" s="13"/>
      <c r="E1633" s="11" t="s">
        <v>0</v>
      </c>
      <c r="F1633" s="10">
        <v>5</v>
      </c>
      <c r="G1633" s="14">
        <v>0</v>
      </c>
      <c r="H1633" s="14">
        <v>0</v>
      </c>
      <c r="I1633" s="14">
        <v>0</v>
      </c>
      <c r="J1633" s="12">
        <f t="shared" si="57"/>
        <v>5</v>
      </c>
      <c r="K1633" s="10"/>
      <c r="L1633" s="10"/>
      <c r="M1633" s="10"/>
    </row>
    <row r="1634" spans="1:13" x14ac:dyDescent="0.35">
      <c r="A1634" s="10"/>
      <c r="B1634" s="10"/>
      <c r="C1634" s="10"/>
      <c r="D1634" s="13"/>
      <c r="E1634" s="11" t="s">
        <v>0</v>
      </c>
      <c r="F1634" s="10">
        <v>5</v>
      </c>
      <c r="G1634" s="14">
        <v>0</v>
      </c>
      <c r="H1634" s="14">
        <v>0</v>
      </c>
      <c r="I1634" s="14">
        <v>0</v>
      </c>
      <c r="J1634" s="12">
        <f t="shared" si="57"/>
        <v>5</v>
      </c>
      <c r="K1634" s="10"/>
      <c r="L1634" s="10"/>
      <c r="M1634" s="10"/>
    </row>
    <row r="1635" spans="1:13" x14ac:dyDescent="0.35">
      <c r="A1635" s="10"/>
      <c r="B1635" s="10"/>
      <c r="C1635" s="10"/>
      <c r="D1635" s="13"/>
      <c r="E1635" s="11" t="s">
        <v>0</v>
      </c>
      <c r="F1635" s="10">
        <v>5</v>
      </c>
      <c r="G1635" s="14">
        <v>0</v>
      </c>
      <c r="H1635" s="14">
        <v>0</v>
      </c>
      <c r="I1635" s="14">
        <v>0</v>
      </c>
      <c r="J1635" s="12">
        <f t="shared" si="57"/>
        <v>5</v>
      </c>
      <c r="K1635" s="10"/>
      <c r="L1635" s="10"/>
      <c r="M1635" s="10"/>
    </row>
    <row r="1636" spans="1:13" x14ac:dyDescent="0.35">
      <c r="A1636" s="10"/>
      <c r="B1636" s="10"/>
      <c r="C1636" s="10"/>
      <c r="D1636" s="13"/>
      <c r="E1636" s="11" t="s">
        <v>0</v>
      </c>
      <c r="F1636" s="10">
        <v>0</v>
      </c>
      <c r="G1636" s="14">
        <v>0</v>
      </c>
      <c r="H1636" s="14">
        <v>0</v>
      </c>
      <c r="I1636" s="14">
        <v>0</v>
      </c>
      <c r="J1636" s="12">
        <f t="shared" si="57"/>
        <v>0</v>
      </c>
      <c r="K1636" s="10"/>
      <c r="L1636" s="10"/>
      <c r="M1636" s="10"/>
    </row>
    <row r="1637" spans="1:13" x14ac:dyDescent="0.35">
      <c r="A1637" s="10"/>
      <c r="B1637" s="10"/>
      <c r="C1637" s="10"/>
      <c r="D1637" s="13"/>
      <c r="E1637" s="10"/>
      <c r="F1637" s="10"/>
      <c r="G1637" s="10"/>
      <c r="H1637" s="10"/>
      <c r="I1637" s="10"/>
      <c r="J1637" s="15" t="s">
        <v>932</v>
      </c>
      <c r="K1637" s="9">
        <f>SUM(J1630:J1636)</f>
        <v>138</v>
      </c>
      <c r="L1637" s="14">
        <v>0</v>
      </c>
      <c r="M1637" s="9">
        <f>ROUND(L1637*K1637,2)</f>
        <v>0</v>
      </c>
    </row>
    <row r="1638" spans="1:13" ht="1.1499999999999999" customHeight="1" x14ac:dyDescent="0.35">
      <c r="A1638" s="16"/>
      <c r="B1638" s="16"/>
      <c r="C1638" s="16"/>
      <c r="D1638" s="24"/>
      <c r="E1638" s="16"/>
      <c r="F1638" s="16"/>
      <c r="G1638" s="16"/>
      <c r="H1638" s="16"/>
      <c r="I1638" s="16"/>
      <c r="J1638" s="16"/>
      <c r="K1638" s="16"/>
      <c r="L1638" s="16"/>
      <c r="M1638" s="16"/>
    </row>
    <row r="1639" spans="1:13" x14ac:dyDescent="0.35">
      <c r="A1639" s="11" t="s">
        <v>933</v>
      </c>
      <c r="B1639" s="11" t="s">
        <v>19</v>
      </c>
      <c r="C1639" s="11" t="s">
        <v>36</v>
      </c>
      <c r="D1639" s="23" t="s">
        <v>934</v>
      </c>
      <c r="E1639" s="10"/>
      <c r="F1639" s="10"/>
      <c r="G1639" s="10"/>
      <c r="H1639" s="10"/>
      <c r="I1639" s="10"/>
      <c r="J1639" s="10"/>
      <c r="K1639" s="12">
        <f>K1648</f>
        <v>15</v>
      </c>
      <c r="L1639" s="12">
        <f>L1648</f>
        <v>0</v>
      </c>
      <c r="M1639" s="12">
        <f>M1648</f>
        <v>0</v>
      </c>
    </row>
    <row r="1640" spans="1:13" ht="31.5" x14ac:dyDescent="0.35">
      <c r="A1640" s="10"/>
      <c r="B1640" s="10"/>
      <c r="C1640" s="10"/>
      <c r="D1640" s="13" t="s">
        <v>928</v>
      </c>
      <c r="E1640" s="10"/>
      <c r="F1640" s="10"/>
      <c r="G1640" s="10"/>
      <c r="H1640" s="10"/>
      <c r="I1640" s="10"/>
      <c r="J1640" s="10"/>
      <c r="K1640" s="10"/>
      <c r="L1640" s="10"/>
      <c r="M1640" s="10"/>
    </row>
    <row r="1641" spans="1:13" x14ac:dyDescent="0.35">
      <c r="A1641" s="10"/>
      <c r="B1641" s="10"/>
      <c r="C1641" s="10"/>
      <c r="D1641" s="13"/>
      <c r="E1641" s="11" t="s">
        <v>0</v>
      </c>
      <c r="F1641" s="10">
        <v>8</v>
      </c>
      <c r="G1641" s="14">
        <v>0</v>
      </c>
      <c r="H1641" s="14">
        <v>0</v>
      </c>
      <c r="I1641" s="14">
        <v>0</v>
      </c>
      <c r="J1641" s="12">
        <f t="shared" ref="J1641:J1647" si="58">F1641*(G1641+ (G1641= 0))*(H1641+ (H1641= 0))*(I1641+ (I1641= 0))</f>
        <v>8</v>
      </c>
      <c r="K1641" s="10"/>
      <c r="L1641" s="10"/>
      <c r="M1641" s="10"/>
    </row>
    <row r="1642" spans="1:13" x14ac:dyDescent="0.35">
      <c r="A1642" s="10"/>
      <c r="B1642" s="10"/>
      <c r="C1642" s="10"/>
      <c r="D1642" s="13"/>
      <c r="E1642" s="11" t="s">
        <v>0</v>
      </c>
      <c r="F1642" s="10">
        <v>2</v>
      </c>
      <c r="G1642" s="14">
        <v>0</v>
      </c>
      <c r="H1642" s="14">
        <v>0</v>
      </c>
      <c r="I1642" s="14">
        <v>0</v>
      </c>
      <c r="J1642" s="12">
        <f t="shared" si="58"/>
        <v>2</v>
      </c>
      <c r="K1642" s="10"/>
      <c r="L1642" s="10"/>
      <c r="M1642" s="10"/>
    </row>
    <row r="1643" spans="1:13" x14ac:dyDescent="0.35">
      <c r="A1643" s="10"/>
      <c r="B1643" s="10"/>
      <c r="C1643" s="10"/>
      <c r="D1643" s="13"/>
      <c r="E1643" s="11" t="s">
        <v>0</v>
      </c>
      <c r="F1643" s="10">
        <v>2</v>
      </c>
      <c r="G1643" s="14">
        <v>0</v>
      </c>
      <c r="H1643" s="14">
        <v>0</v>
      </c>
      <c r="I1643" s="14">
        <v>0</v>
      </c>
      <c r="J1643" s="12">
        <f t="shared" si="58"/>
        <v>2</v>
      </c>
      <c r="K1643" s="10"/>
      <c r="L1643" s="10"/>
      <c r="M1643" s="10"/>
    </row>
    <row r="1644" spans="1:13" x14ac:dyDescent="0.35">
      <c r="A1644" s="10"/>
      <c r="B1644" s="10"/>
      <c r="C1644" s="10"/>
      <c r="D1644" s="13"/>
      <c r="E1644" s="11" t="s">
        <v>0</v>
      </c>
      <c r="F1644" s="10">
        <v>1</v>
      </c>
      <c r="G1644" s="14">
        <v>0</v>
      </c>
      <c r="H1644" s="14">
        <v>0</v>
      </c>
      <c r="I1644" s="14">
        <v>0</v>
      </c>
      <c r="J1644" s="12">
        <f t="shared" si="58"/>
        <v>1</v>
      </c>
      <c r="K1644" s="10"/>
      <c r="L1644" s="10"/>
      <c r="M1644" s="10"/>
    </row>
    <row r="1645" spans="1:13" x14ac:dyDescent="0.35">
      <c r="A1645" s="10"/>
      <c r="B1645" s="10"/>
      <c r="C1645" s="10"/>
      <c r="D1645" s="13"/>
      <c r="E1645" s="11" t="s">
        <v>0</v>
      </c>
      <c r="F1645" s="10">
        <v>1</v>
      </c>
      <c r="G1645" s="14">
        <v>0</v>
      </c>
      <c r="H1645" s="14">
        <v>0</v>
      </c>
      <c r="I1645" s="14">
        <v>0</v>
      </c>
      <c r="J1645" s="12">
        <f t="shared" si="58"/>
        <v>1</v>
      </c>
      <c r="K1645" s="10"/>
      <c r="L1645" s="10"/>
      <c r="M1645" s="10"/>
    </row>
    <row r="1646" spans="1:13" x14ac:dyDescent="0.35">
      <c r="A1646" s="10"/>
      <c r="B1646" s="10"/>
      <c r="C1646" s="10"/>
      <c r="D1646" s="13"/>
      <c r="E1646" s="11" t="s">
        <v>0</v>
      </c>
      <c r="F1646" s="10">
        <v>1</v>
      </c>
      <c r="G1646" s="14">
        <v>0</v>
      </c>
      <c r="H1646" s="14">
        <v>0</v>
      </c>
      <c r="I1646" s="14">
        <v>0</v>
      </c>
      <c r="J1646" s="12">
        <f t="shared" si="58"/>
        <v>1</v>
      </c>
      <c r="K1646" s="10"/>
      <c r="L1646" s="10"/>
      <c r="M1646" s="10"/>
    </row>
    <row r="1647" spans="1:13" x14ac:dyDescent="0.35">
      <c r="A1647" s="10"/>
      <c r="B1647" s="10"/>
      <c r="C1647" s="10"/>
      <c r="D1647" s="13"/>
      <c r="E1647" s="11" t="s">
        <v>0</v>
      </c>
      <c r="F1647" s="10">
        <v>0</v>
      </c>
      <c r="G1647" s="14">
        <v>0</v>
      </c>
      <c r="H1647" s="14">
        <v>0</v>
      </c>
      <c r="I1647" s="14">
        <v>0</v>
      </c>
      <c r="J1647" s="12">
        <f t="shared" si="58"/>
        <v>0</v>
      </c>
      <c r="K1647" s="10"/>
      <c r="L1647" s="10"/>
      <c r="M1647" s="10"/>
    </row>
    <row r="1648" spans="1:13" x14ac:dyDescent="0.35">
      <c r="A1648" s="10"/>
      <c r="B1648" s="10"/>
      <c r="C1648" s="10"/>
      <c r="D1648" s="13"/>
      <c r="E1648" s="10"/>
      <c r="F1648" s="10"/>
      <c r="G1648" s="10"/>
      <c r="H1648" s="10"/>
      <c r="I1648" s="10"/>
      <c r="J1648" s="15" t="s">
        <v>935</v>
      </c>
      <c r="K1648" s="9">
        <f>SUM(J1641:J1647)</f>
        <v>15</v>
      </c>
      <c r="L1648" s="14">
        <v>0</v>
      </c>
      <c r="M1648" s="9">
        <f>ROUND(L1648*K1648,2)</f>
        <v>0</v>
      </c>
    </row>
    <row r="1649" spans="1:13" ht="1.1499999999999999" customHeight="1" x14ac:dyDescent="0.35">
      <c r="A1649" s="16"/>
      <c r="B1649" s="16"/>
      <c r="C1649" s="16"/>
      <c r="D1649" s="24"/>
      <c r="E1649" s="16"/>
      <c r="F1649" s="16"/>
      <c r="G1649" s="16"/>
      <c r="H1649" s="16"/>
      <c r="I1649" s="16"/>
      <c r="J1649" s="16"/>
      <c r="K1649" s="16"/>
      <c r="L1649" s="16"/>
      <c r="M1649" s="16"/>
    </row>
    <row r="1650" spans="1:13" x14ac:dyDescent="0.35">
      <c r="A1650" s="11" t="s">
        <v>936</v>
      </c>
      <c r="B1650" s="11" t="s">
        <v>19</v>
      </c>
      <c r="C1650" s="11" t="s">
        <v>36</v>
      </c>
      <c r="D1650" s="23" t="s">
        <v>937</v>
      </c>
      <c r="E1650" s="10"/>
      <c r="F1650" s="10"/>
      <c r="G1650" s="10"/>
      <c r="H1650" s="10"/>
      <c r="I1650" s="10"/>
      <c r="J1650" s="10"/>
      <c r="K1650" s="12">
        <f>K1654</f>
        <v>12</v>
      </c>
      <c r="L1650" s="12">
        <f>L1654</f>
        <v>0</v>
      </c>
      <c r="M1650" s="12">
        <f>M1654</f>
        <v>0</v>
      </c>
    </row>
    <row r="1651" spans="1:13" ht="31.5" x14ac:dyDescent="0.35">
      <c r="A1651" s="10"/>
      <c r="B1651" s="10"/>
      <c r="C1651" s="10"/>
      <c r="D1651" s="13" t="s">
        <v>928</v>
      </c>
      <c r="E1651" s="10"/>
      <c r="F1651" s="10"/>
      <c r="G1651" s="10"/>
      <c r="H1651" s="10"/>
      <c r="I1651" s="10"/>
      <c r="J1651" s="10"/>
      <c r="K1651" s="10"/>
      <c r="L1651" s="10"/>
      <c r="M1651" s="10"/>
    </row>
    <row r="1652" spans="1:13" x14ac:dyDescent="0.35">
      <c r="A1652" s="10"/>
      <c r="B1652" s="10"/>
      <c r="C1652" s="10"/>
      <c r="D1652" s="13"/>
      <c r="E1652" s="11" t="s">
        <v>0</v>
      </c>
      <c r="F1652" s="10">
        <v>6</v>
      </c>
      <c r="G1652" s="14">
        <v>2</v>
      </c>
      <c r="H1652" s="14">
        <v>0</v>
      </c>
      <c r="I1652" s="14">
        <v>0</v>
      </c>
      <c r="J1652" s="12">
        <f>F1652*(G1652+ (G1652= 0))*(H1652+ (H1652= 0))*(I1652+ (I1652= 0))</f>
        <v>12</v>
      </c>
      <c r="K1652" s="10"/>
      <c r="L1652" s="10"/>
      <c r="M1652" s="10"/>
    </row>
    <row r="1653" spans="1:13" x14ac:dyDescent="0.35">
      <c r="A1653" s="10"/>
      <c r="B1653" s="10"/>
      <c r="C1653" s="10"/>
      <c r="D1653" s="13"/>
      <c r="E1653" s="11" t="s">
        <v>0</v>
      </c>
      <c r="F1653" s="10">
        <v>0</v>
      </c>
      <c r="G1653" s="14">
        <v>0</v>
      </c>
      <c r="H1653" s="14">
        <v>0</v>
      </c>
      <c r="I1653" s="14">
        <v>0</v>
      </c>
      <c r="J1653" s="12">
        <f>F1653*(G1653+ (G1653= 0))*(H1653+ (H1653= 0))*(I1653+ (I1653= 0))</f>
        <v>0</v>
      </c>
      <c r="K1653" s="10"/>
      <c r="L1653" s="10"/>
      <c r="M1653" s="10"/>
    </row>
    <row r="1654" spans="1:13" x14ac:dyDescent="0.35">
      <c r="A1654" s="10"/>
      <c r="B1654" s="10"/>
      <c r="C1654" s="10"/>
      <c r="D1654" s="13"/>
      <c r="E1654" s="10"/>
      <c r="F1654" s="10"/>
      <c r="G1654" s="10"/>
      <c r="H1654" s="10"/>
      <c r="I1654" s="10"/>
      <c r="J1654" s="15" t="s">
        <v>938</v>
      </c>
      <c r="K1654" s="9">
        <f>SUM(J1652:J1653)</f>
        <v>12</v>
      </c>
      <c r="L1654" s="14">
        <v>0</v>
      </c>
      <c r="M1654" s="9">
        <f>ROUND(L1654*K1654,2)</f>
        <v>0</v>
      </c>
    </row>
    <row r="1655" spans="1:13" ht="1.1499999999999999" customHeight="1" x14ac:dyDescent="0.35">
      <c r="A1655" s="16"/>
      <c r="B1655" s="16"/>
      <c r="C1655" s="16"/>
      <c r="D1655" s="24"/>
      <c r="E1655" s="16"/>
      <c r="F1655" s="16"/>
      <c r="G1655" s="16"/>
      <c r="H1655" s="16"/>
      <c r="I1655" s="16"/>
      <c r="J1655" s="16"/>
      <c r="K1655" s="16"/>
      <c r="L1655" s="16"/>
      <c r="M1655" s="16"/>
    </row>
    <row r="1656" spans="1:13" x14ac:dyDescent="0.35">
      <c r="A1656" s="11" t="s">
        <v>939</v>
      </c>
      <c r="B1656" s="11" t="s">
        <v>19</v>
      </c>
      <c r="C1656" s="11" t="s">
        <v>36</v>
      </c>
      <c r="D1656" s="23" t="s">
        <v>940</v>
      </c>
      <c r="E1656" s="10"/>
      <c r="F1656" s="10"/>
      <c r="G1656" s="10"/>
      <c r="H1656" s="10"/>
      <c r="I1656" s="10"/>
      <c r="J1656" s="10"/>
      <c r="K1656" s="12">
        <f>K1660</f>
        <v>30</v>
      </c>
      <c r="L1656" s="12">
        <f>L1660</f>
        <v>0</v>
      </c>
      <c r="M1656" s="12">
        <f>M1660</f>
        <v>0</v>
      </c>
    </row>
    <row r="1657" spans="1:13" ht="31.5" x14ac:dyDescent="0.35">
      <c r="A1657" s="10"/>
      <c r="B1657" s="10"/>
      <c r="C1657" s="10"/>
      <c r="D1657" s="13" t="s">
        <v>928</v>
      </c>
      <c r="E1657" s="10"/>
      <c r="F1657" s="10"/>
      <c r="G1657" s="10"/>
      <c r="H1657" s="10"/>
      <c r="I1657" s="10"/>
      <c r="J1657" s="10"/>
      <c r="K1657" s="10"/>
      <c r="L1657" s="10"/>
      <c r="M1657" s="10"/>
    </row>
    <row r="1658" spans="1:13" x14ac:dyDescent="0.35">
      <c r="A1658" s="10"/>
      <c r="B1658" s="10"/>
      <c r="C1658" s="10"/>
      <c r="D1658" s="13"/>
      <c r="E1658" s="11" t="s">
        <v>0</v>
      </c>
      <c r="F1658" s="10">
        <v>6</v>
      </c>
      <c r="G1658" s="14">
        <v>5</v>
      </c>
      <c r="H1658" s="14">
        <v>0</v>
      </c>
      <c r="I1658" s="14">
        <v>0</v>
      </c>
      <c r="J1658" s="12">
        <f>F1658*(G1658+ (G1658= 0))*(H1658+ (H1658= 0))*(I1658+ (I1658= 0))</f>
        <v>30</v>
      </c>
      <c r="K1658" s="10"/>
      <c r="L1658" s="10"/>
      <c r="M1658" s="10"/>
    </row>
    <row r="1659" spans="1:13" x14ac:dyDescent="0.35">
      <c r="A1659" s="10"/>
      <c r="B1659" s="10"/>
      <c r="C1659" s="10"/>
      <c r="D1659" s="13"/>
      <c r="E1659" s="11" t="s">
        <v>0</v>
      </c>
      <c r="F1659" s="10">
        <v>0</v>
      </c>
      <c r="G1659" s="14">
        <v>0</v>
      </c>
      <c r="H1659" s="14">
        <v>0</v>
      </c>
      <c r="I1659" s="14">
        <v>0</v>
      </c>
      <c r="J1659" s="12">
        <f>F1659*(G1659+ (G1659= 0))*(H1659+ (H1659= 0))*(I1659+ (I1659= 0))</f>
        <v>0</v>
      </c>
      <c r="K1659" s="10"/>
      <c r="L1659" s="10"/>
      <c r="M1659" s="10"/>
    </row>
    <row r="1660" spans="1:13" x14ac:dyDescent="0.35">
      <c r="A1660" s="10"/>
      <c r="B1660" s="10"/>
      <c r="C1660" s="10"/>
      <c r="D1660" s="13"/>
      <c r="E1660" s="10"/>
      <c r="F1660" s="10"/>
      <c r="G1660" s="10"/>
      <c r="H1660" s="10"/>
      <c r="I1660" s="10"/>
      <c r="J1660" s="15" t="s">
        <v>941</v>
      </c>
      <c r="K1660" s="9">
        <f>SUM(J1658:J1659)</f>
        <v>30</v>
      </c>
      <c r="L1660" s="14">
        <v>0</v>
      </c>
      <c r="M1660" s="9">
        <f>ROUND(L1660*K1660,2)</f>
        <v>0</v>
      </c>
    </row>
    <row r="1661" spans="1:13" ht="1.1499999999999999" customHeight="1" x14ac:dyDescent="0.35">
      <c r="A1661" s="16"/>
      <c r="B1661" s="16"/>
      <c r="C1661" s="16"/>
      <c r="D1661" s="24"/>
      <c r="E1661" s="16"/>
      <c r="F1661" s="16"/>
      <c r="G1661" s="16"/>
      <c r="H1661" s="16"/>
      <c r="I1661" s="16"/>
      <c r="J1661" s="16"/>
      <c r="K1661" s="16"/>
      <c r="L1661" s="16"/>
      <c r="M1661" s="16"/>
    </row>
    <row r="1662" spans="1:13" x14ac:dyDescent="0.35">
      <c r="A1662" s="11" t="s">
        <v>942</v>
      </c>
      <c r="B1662" s="11" t="s">
        <v>19</v>
      </c>
      <c r="C1662" s="11" t="s">
        <v>36</v>
      </c>
      <c r="D1662" s="23" t="s">
        <v>943</v>
      </c>
      <c r="E1662" s="10"/>
      <c r="F1662" s="10"/>
      <c r="G1662" s="10"/>
      <c r="H1662" s="10"/>
      <c r="I1662" s="10"/>
      <c r="J1662" s="10"/>
      <c r="K1662" s="12">
        <f>K1666</f>
        <v>4</v>
      </c>
      <c r="L1662" s="12">
        <f>L1666</f>
        <v>0</v>
      </c>
      <c r="M1662" s="12">
        <f>M1666</f>
        <v>0</v>
      </c>
    </row>
    <row r="1663" spans="1:13" ht="31.5" x14ac:dyDescent="0.35">
      <c r="A1663" s="10"/>
      <c r="B1663" s="10"/>
      <c r="C1663" s="10"/>
      <c r="D1663" s="13" t="s">
        <v>928</v>
      </c>
      <c r="E1663" s="10"/>
      <c r="F1663" s="10"/>
      <c r="G1663" s="10"/>
      <c r="H1663" s="10"/>
      <c r="I1663" s="10"/>
      <c r="J1663" s="10"/>
      <c r="K1663" s="10"/>
      <c r="L1663" s="10"/>
      <c r="M1663" s="10"/>
    </row>
    <row r="1664" spans="1:13" x14ac:dyDescent="0.35">
      <c r="A1664" s="10"/>
      <c r="B1664" s="10"/>
      <c r="C1664" s="10"/>
      <c r="D1664" s="13"/>
      <c r="E1664" s="11" t="s">
        <v>0</v>
      </c>
      <c r="F1664" s="10">
        <v>4</v>
      </c>
      <c r="G1664" s="14">
        <v>0</v>
      </c>
      <c r="H1664" s="14">
        <v>0</v>
      </c>
      <c r="I1664" s="14">
        <v>0</v>
      </c>
      <c r="J1664" s="12">
        <f>F1664*(G1664+ (G1664= 0))*(H1664+ (H1664= 0))*(I1664+ (I1664= 0))</f>
        <v>4</v>
      </c>
      <c r="K1664" s="10"/>
      <c r="L1664" s="10"/>
      <c r="M1664" s="10"/>
    </row>
    <row r="1665" spans="1:13" x14ac:dyDescent="0.35">
      <c r="A1665" s="10"/>
      <c r="B1665" s="10"/>
      <c r="C1665" s="10"/>
      <c r="D1665" s="13"/>
      <c r="E1665" s="11" t="s">
        <v>0</v>
      </c>
      <c r="F1665" s="10">
        <v>0</v>
      </c>
      <c r="G1665" s="14">
        <v>0</v>
      </c>
      <c r="H1665" s="14">
        <v>0</v>
      </c>
      <c r="I1665" s="14">
        <v>0</v>
      </c>
      <c r="J1665" s="12">
        <f>F1665*(G1665+ (G1665= 0))*(H1665+ (H1665= 0))*(I1665+ (I1665= 0))</f>
        <v>0</v>
      </c>
      <c r="K1665" s="10"/>
      <c r="L1665" s="10"/>
      <c r="M1665" s="10"/>
    </row>
    <row r="1666" spans="1:13" x14ac:dyDescent="0.35">
      <c r="A1666" s="10"/>
      <c r="B1666" s="10"/>
      <c r="C1666" s="10"/>
      <c r="D1666" s="13"/>
      <c r="E1666" s="10"/>
      <c r="F1666" s="10"/>
      <c r="G1666" s="10"/>
      <c r="H1666" s="10"/>
      <c r="I1666" s="10"/>
      <c r="J1666" s="15" t="s">
        <v>944</v>
      </c>
      <c r="K1666" s="9">
        <f>SUM(J1664:J1665)</f>
        <v>4</v>
      </c>
      <c r="L1666" s="14">
        <v>0</v>
      </c>
      <c r="M1666" s="9">
        <f>ROUND(L1666*K1666,2)</f>
        <v>0</v>
      </c>
    </row>
    <row r="1667" spans="1:13" ht="1.1499999999999999" customHeight="1" x14ac:dyDescent="0.35">
      <c r="A1667" s="16"/>
      <c r="B1667" s="16"/>
      <c r="C1667" s="16"/>
      <c r="D1667" s="24"/>
      <c r="E1667" s="16"/>
      <c r="F1667" s="16"/>
      <c r="G1667" s="16"/>
      <c r="H1667" s="16"/>
      <c r="I1667" s="16"/>
      <c r="J1667" s="16"/>
      <c r="K1667" s="16"/>
      <c r="L1667" s="16"/>
      <c r="M1667" s="16"/>
    </row>
    <row r="1668" spans="1:13" x14ac:dyDescent="0.35">
      <c r="A1668" s="11" t="s">
        <v>945</v>
      </c>
      <c r="B1668" s="11" t="s">
        <v>19</v>
      </c>
      <c r="C1668" s="11" t="s">
        <v>36</v>
      </c>
      <c r="D1668" s="23" t="s">
        <v>946</v>
      </c>
      <c r="E1668" s="10"/>
      <c r="F1668" s="10"/>
      <c r="G1668" s="10"/>
      <c r="H1668" s="10"/>
      <c r="I1668" s="10"/>
      <c r="J1668" s="10"/>
      <c r="K1668" s="12">
        <f>K1677</f>
        <v>116</v>
      </c>
      <c r="L1668" s="12">
        <f>L1677</f>
        <v>0</v>
      </c>
      <c r="M1668" s="12">
        <f>M1677</f>
        <v>0</v>
      </c>
    </row>
    <row r="1669" spans="1:13" ht="31.5" x14ac:dyDescent="0.35">
      <c r="A1669" s="10"/>
      <c r="B1669" s="10"/>
      <c r="C1669" s="10"/>
      <c r="D1669" s="13" t="s">
        <v>928</v>
      </c>
      <c r="E1669" s="10"/>
      <c r="F1669" s="10"/>
      <c r="G1669" s="10"/>
      <c r="H1669" s="10"/>
      <c r="I1669" s="10"/>
      <c r="J1669" s="10"/>
      <c r="K1669" s="10"/>
      <c r="L1669" s="10"/>
      <c r="M1669" s="10"/>
    </row>
    <row r="1670" spans="1:13" x14ac:dyDescent="0.35">
      <c r="A1670" s="10"/>
      <c r="B1670" s="10"/>
      <c r="C1670" s="10"/>
      <c r="D1670" s="13"/>
      <c r="E1670" s="11" t="s">
        <v>0</v>
      </c>
      <c r="F1670" s="10">
        <v>21</v>
      </c>
      <c r="G1670" s="14">
        <v>0</v>
      </c>
      <c r="H1670" s="14">
        <v>0</v>
      </c>
      <c r="I1670" s="14">
        <v>0</v>
      </c>
      <c r="J1670" s="12">
        <f t="shared" ref="J1670:J1676" si="59">F1670*(G1670+ (G1670= 0))*(H1670+ (H1670= 0))*(I1670+ (I1670= 0))</f>
        <v>21</v>
      </c>
      <c r="K1670" s="10"/>
      <c r="L1670" s="10"/>
      <c r="M1670" s="10"/>
    </row>
    <row r="1671" spans="1:13" x14ac:dyDescent="0.35">
      <c r="A1671" s="10"/>
      <c r="B1671" s="10"/>
      <c r="C1671" s="10"/>
      <c r="D1671" s="13"/>
      <c r="E1671" s="11" t="s">
        <v>0</v>
      </c>
      <c r="F1671" s="10">
        <v>15</v>
      </c>
      <c r="G1671" s="14">
        <v>0</v>
      </c>
      <c r="H1671" s="14">
        <v>0</v>
      </c>
      <c r="I1671" s="14">
        <v>0</v>
      </c>
      <c r="J1671" s="12">
        <f t="shared" si="59"/>
        <v>15</v>
      </c>
      <c r="K1671" s="10"/>
      <c r="L1671" s="10"/>
      <c r="M1671" s="10"/>
    </row>
    <row r="1672" spans="1:13" x14ac:dyDescent="0.35">
      <c r="A1672" s="10"/>
      <c r="B1672" s="10"/>
      <c r="C1672" s="10"/>
      <c r="D1672" s="13"/>
      <c r="E1672" s="11" t="s">
        <v>0</v>
      </c>
      <c r="F1672" s="10">
        <v>18</v>
      </c>
      <c r="G1672" s="14">
        <v>0</v>
      </c>
      <c r="H1672" s="14">
        <v>0</v>
      </c>
      <c r="I1672" s="14">
        <v>0</v>
      </c>
      <c r="J1672" s="12">
        <f t="shared" si="59"/>
        <v>18</v>
      </c>
      <c r="K1672" s="10"/>
      <c r="L1672" s="10"/>
      <c r="M1672" s="10"/>
    </row>
    <row r="1673" spans="1:13" x14ac:dyDescent="0.35">
      <c r="A1673" s="10"/>
      <c r="B1673" s="10"/>
      <c r="C1673" s="10"/>
      <c r="D1673" s="13"/>
      <c r="E1673" s="11" t="s">
        <v>0</v>
      </c>
      <c r="F1673" s="10">
        <v>20</v>
      </c>
      <c r="G1673" s="14">
        <v>0</v>
      </c>
      <c r="H1673" s="14">
        <v>0</v>
      </c>
      <c r="I1673" s="14">
        <v>0</v>
      </c>
      <c r="J1673" s="12">
        <f t="shared" si="59"/>
        <v>20</v>
      </c>
      <c r="K1673" s="10"/>
      <c r="L1673" s="10"/>
      <c r="M1673" s="10"/>
    </row>
    <row r="1674" spans="1:13" x14ac:dyDescent="0.35">
      <c r="A1674" s="10"/>
      <c r="B1674" s="10"/>
      <c r="C1674" s="10"/>
      <c r="D1674" s="13"/>
      <c r="E1674" s="11" t="s">
        <v>0</v>
      </c>
      <c r="F1674" s="10">
        <v>20</v>
      </c>
      <c r="G1674" s="14">
        <v>0</v>
      </c>
      <c r="H1674" s="14">
        <v>0</v>
      </c>
      <c r="I1674" s="14">
        <v>0</v>
      </c>
      <c r="J1674" s="12">
        <f t="shared" si="59"/>
        <v>20</v>
      </c>
      <c r="K1674" s="10"/>
      <c r="L1674" s="10"/>
      <c r="M1674" s="10"/>
    </row>
    <row r="1675" spans="1:13" x14ac:dyDescent="0.35">
      <c r="A1675" s="10"/>
      <c r="B1675" s="10"/>
      <c r="C1675" s="10"/>
      <c r="D1675" s="13"/>
      <c r="E1675" s="11" t="s">
        <v>0</v>
      </c>
      <c r="F1675" s="10">
        <v>22</v>
      </c>
      <c r="G1675" s="14">
        <v>0</v>
      </c>
      <c r="H1675" s="14">
        <v>0</v>
      </c>
      <c r="I1675" s="14">
        <v>0</v>
      </c>
      <c r="J1675" s="12">
        <f t="shared" si="59"/>
        <v>22</v>
      </c>
      <c r="K1675" s="10"/>
      <c r="L1675" s="10"/>
      <c r="M1675" s="10"/>
    </row>
    <row r="1676" spans="1:13" x14ac:dyDescent="0.35">
      <c r="A1676" s="10"/>
      <c r="B1676" s="10"/>
      <c r="C1676" s="10"/>
      <c r="D1676" s="13"/>
      <c r="E1676" s="11" t="s">
        <v>0</v>
      </c>
      <c r="F1676" s="10">
        <v>0</v>
      </c>
      <c r="G1676" s="14">
        <v>0</v>
      </c>
      <c r="H1676" s="14">
        <v>0</v>
      </c>
      <c r="I1676" s="14">
        <v>0</v>
      </c>
      <c r="J1676" s="12">
        <f t="shared" si="59"/>
        <v>0</v>
      </c>
      <c r="K1676" s="10"/>
      <c r="L1676" s="10"/>
      <c r="M1676" s="10"/>
    </row>
    <row r="1677" spans="1:13" x14ac:dyDescent="0.35">
      <c r="A1677" s="10"/>
      <c r="B1677" s="10"/>
      <c r="C1677" s="10"/>
      <c r="D1677" s="13"/>
      <c r="E1677" s="10"/>
      <c r="F1677" s="10"/>
      <c r="G1677" s="10"/>
      <c r="H1677" s="10"/>
      <c r="I1677" s="10"/>
      <c r="J1677" s="15" t="s">
        <v>947</v>
      </c>
      <c r="K1677" s="9">
        <f>SUM(J1670:J1676)</f>
        <v>116</v>
      </c>
      <c r="L1677" s="14">
        <v>0</v>
      </c>
      <c r="M1677" s="9">
        <f>ROUND(L1677*K1677,2)</f>
        <v>0</v>
      </c>
    </row>
    <row r="1678" spans="1:13" ht="1.1499999999999999" customHeight="1" x14ac:dyDescent="0.35">
      <c r="A1678" s="16"/>
      <c r="B1678" s="16"/>
      <c r="C1678" s="16"/>
      <c r="D1678" s="24"/>
      <c r="E1678" s="16"/>
      <c r="F1678" s="16"/>
      <c r="G1678" s="16"/>
      <c r="H1678" s="16"/>
      <c r="I1678" s="16"/>
      <c r="J1678" s="16"/>
      <c r="K1678" s="16"/>
      <c r="L1678" s="16"/>
      <c r="M1678" s="16"/>
    </row>
    <row r="1679" spans="1:13" x14ac:dyDescent="0.35">
      <c r="A1679" s="11" t="s">
        <v>948</v>
      </c>
      <c r="B1679" s="11" t="s">
        <v>19</v>
      </c>
      <c r="C1679" s="11" t="s">
        <v>36</v>
      </c>
      <c r="D1679" s="23" t="s">
        <v>949</v>
      </c>
      <c r="E1679" s="10"/>
      <c r="F1679" s="10"/>
      <c r="G1679" s="10"/>
      <c r="H1679" s="10"/>
      <c r="I1679" s="10"/>
      <c r="J1679" s="10"/>
      <c r="K1679" s="12">
        <f>K1684</f>
        <v>31</v>
      </c>
      <c r="L1679" s="12">
        <f>L1684</f>
        <v>0</v>
      </c>
      <c r="M1679" s="12">
        <f>M1684</f>
        <v>0</v>
      </c>
    </row>
    <row r="1680" spans="1:13" ht="31.5" x14ac:dyDescent="0.35">
      <c r="A1680" s="10"/>
      <c r="B1680" s="10"/>
      <c r="C1680" s="10"/>
      <c r="D1680" s="13" t="s">
        <v>928</v>
      </c>
      <c r="E1680" s="10"/>
      <c r="F1680" s="10"/>
      <c r="G1680" s="10"/>
      <c r="H1680" s="10"/>
      <c r="I1680" s="10"/>
      <c r="J1680" s="10"/>
      <c r="K1680" s="10"/>
      <c r="L1680" s="10"/>
      <c r="M1680" s="10"/>
    </row>
    <row r="1681" spans="1:13" x14ac:dyDescent="0.35">
      <c r="A1681" s="10"/>
      <c r="B1681" s="10"/>
      <c r="C1681" s="10"/>
      <c r="D1681" s="13"/>
      <c r="E1681" s="11" t="s">
        <v>0</v>
      </c>
      <c r="F1681" s="10">
        <v>25</v>
      </c>
      <c r="G1681" s="14">
        <v>0</v>
      </c>
      <c r="H1681" s="14">
        <v>0</v>
      </c>
      <c r="I1681" s="14">
        <v>0</v>
      </c>
      <c r="J1681" s="12">
        <f>F1681*(G1681+ (G1681= 0))*(H1681+ (H1681= 0))*(I1681+ (I1681= 0))</f>
        <v>25</v>
      </c>
      <c r="K1681" s="10"/>
      <c r="L1681" s="10"/>
      <c r="M1681" s="10"/>
    </row>
    <row r="1682" spans="1:13" x14ac:dyDescent="0.35">
      <c r="A1682" s="10"/>
      <c r="B1682" s="10"/>
      <c r="C1682" s="10"/>
      <c r="D1682" s="13"/>
      <c r="E1682" s="11" t="s">
        <v>0</v>
      </c>
      <c r="F1682" s="10">
        <v>6</v>
      </c>
      <c r="G1682" s="14">
        <v>0</v>
      </c>
      <c r="H1682" s="14">
        <v>0</v>
      </c>
      <c r="I1682" s="14">
        <v>0</v>
      </c>
      <c r="J1682" s="12">
        <f>F1682*(G1682+ (G1682= 0))*(H1682+ (H1682= 0))*(I1682+ (I1682= 0))</f>
        <v>6</v>
      </c>
      <c r="K1682" s="10"/>
      <c r="L1682" s="10"/>
      <c r="M1682" s="10"/>
    </row>
    <row r="1683" spans="1:13" x14ac:dyDescent="0.35">
      <c r="A1683" s="10"/>
      <c r="B1683" s="10"/>
      <c r="C1683" s="10"/>
      <c r="D1683" s="13"/>
      <c r="E1683" s="11" t="s">
        <v>0</v>
      </c>
      <c r="F1683" s="10">
        <v>0</v>
      </c>
      <c r="G1683" s="14">
        <v>0</v>
      </c>
      <c r="H1683" s="14">
        <v>0</v>
      </c>
      <c r="I1683" s="14">
        <v>0</v>
      </c>
      <c r="J1683" s="12">
        <f>F1683*(G1683+ (G1683= 0))*(H1683+ (H1683= 0))*(I1683+ (I1683= 0))</f>
        <v>0</v>
      </c>
      <c r="K1683" s="10"/>
      <c r="L1683" s="10"/>
      <c r="M1683" s="10"/>
    </row>
    <row r="1684" spans="1:13" x14ac:dyDescent="0.35">
      <c r="A1684" s="10"/>
      <c r="B1684" s="10"/>
      <c r="C1684" s="10"/>
      <c r="D1684" s="13"/>
      <c r="E1684" s="10"/>
      <c r="F1684" s="10"/>
      <c r="G1684" s="10"/>
      <c r="H1684" s="10"/>
      <c r="I1684" s="10"/>
      <c r="J1684" s="15" t="s">
        <v>950</v>
      </c>
      <c r="K1684" s="9">
        <f>SUM(J1681:J1683)</f>
        <v>31</v>
      </c>
      <c r="L1684" s="14">
        <v>0</v>
      </c>
      <c r="M1684" s="9">
        <f>ROUND(L1684*K1684,2)</f>
        <v>0</v>
      </c>
    </row>
    <row r="1685" spans="1:13" ht="1.1499999999999999" customHeight="1" x14ac:dyDescent="0.35">
      <c r="A1685" s="16"/>
      <c r="B1685" s="16"/>
      <c r="C1685" s="16"/>
      <c r="D1685" s="24"/>
      <c r="E1685" s="16"/>
      <c r="F1685" s="16"/>
      <c r="G1685" s="16"/>
      <c r="H1685" s="16"/>
      <c r="I1685" s="16"/>
      <c r="J1685" s="16"/>
      <c r="K1685" s="16"/>
      <c r="L1685" s="16"/>
      <c r="M1685" s="16"/>
    </row>
    <row r="1686" spans="1:13" x14ac:dyDescent="0.35">
      <c r="A1686" s="11" t="s">
        <v>951</v>
      </c>
      <c r="B1686" s="11" t="s">
        <v>19</v>
      </c>
      <c r="C1686" s="11" t="s">
        <v>131</v>
      </c>
      <c r="D1686" s="23" t="s">
        <v>952</v>
      </c>
      <c r="E1686" s="10"/>
      <c r="F1686" s="10"/>
      <c r="G1686" s="10"/>
      <c r="H1686" s="10"/>
      <c r="I1686" s="10"/>
      <c r="J1686" s="10"/>
      <c r="K1686" s="12">
        <f>K1694</f>
        <v>76.5</v>
      </c>
      <c r="L1686" s="12">
        <f>L1694</f>
        <v>0</v>
      </c>
      <c r="M1686" s="12">
        <f>M1694</f>
        <v>0</v>
      </c>
    </row>
    <row r="1687" spans="1:13" ht="105" x14ac:dyDescent="0.35">
      <c r="A1687" s="10"/>
      <c r="B1687" s="10"/>
      <c r="C1687" s="10"/>
      <c r="D1687" s="13" t="s">
        <v>953</v>
      </c>
      <c r="E1687" s="10"/>
      <c r="F1687" s="10"/>
      <c r="G1687" s="10"/>
      <c r="H1687" s="10"/>
      <c r="I1687" s="10"/>
      <c r="J1687" s="10"/>
      <c r="K1687" s="10"/>
      <c r="L1687" s="10"/>
      <c r="M1687" s="10"/>
    </row>
    <row r="1688" spans="1:13" x14ac:dyDescent="0.35">
      <c r="A1688" s="10"/>
      <c r="B1688" s="10"/>
      <c r="C1688" s="10"/>
      <c r="D1688" s="13"/>
      <c r="E1688" s="11" t="s">
        <v>0</v>
      </c>
      <c r="F1688" s="10">
        <v>23</v>
      </c>
      <c r="G1688" s="14">
        <v>0</v>
      </c>
      <c r="H1688" s="14">
        <v>0</v>
      </c>
      <c r="I1688" s="14">
        <v>0</v>
      </c>
      <c r="J1688" s="12">
        <f t="shared" ref="J1688:J1693" si="60">F1688*(G1688+ (G1688= 0))*(H1688+ (H1688= 0))*(I1688+ (I1688= 0))</f>
        <v>23</v>
      </c>
      <c r="K1688" s="10"/>
      <c r="L1688" s="10"/>
      <c r="M1688" s="10"/>
    </row>
    <row r="1689" spans="1:13" x14ac:dyDescent="0.35">
      <c r="A1689" s="10"/>
      <c r="B1689" s="10"/>
      <c r="C1689" s="10"/>
      <c r="D1689" s="13"/>
      <c r="E1689" s="11" t="s">
        <v>0</v>
      </c>
      <c r="F1689" s="10">
        <v>2.6</v>
      </c>
      <c r="G1689" s="14">
        <v>0</v>
      </c>
      <c r="H1689" s="14">
        <v>0</v>
      </c>
      <c r="I1689" s="14">
        <v>0</v>
      </c>
      <c r="J1689" s="12">
        <f t="shared" si="60"/>
        <v>2.6</v>
      </c>
      <c r="K1689" s="10"/>
      <c r="L1689" s="10"/>
      <c r="M1689" s="10"/>
    </row>
    <row r="1690" spans="1:13" x14ac:dyDescent="0.35">
      <c r="A1690" s="10"/>
      <c r="B1690" s="10"/>
      <c r="C1690" s="10"/>
      <c r="D1690" s="13"/>
      <c r="E1690" s="11" t="s">
        <v>0</v>
      </c>
      <c r="F1690" s="10">
        <v>15.2</v>
      </c>
      <c r="G1690" s="14">
        <v>0</v>
      </c>
      <c r="H1690" s="14">
        <v>0</v>
      </c>
      <c r="I1690" s="14">
        <v>0</v>
      </c>
      <c r="J1690" s="12">
        <f t="shared" si="60"/>
        <v>15.2</v>
      </c>
      <c r="K1690" s="10"/>
      <c r="L1690" s="10"/>
      <c r="M1690" s="10"/>
    </row>
    <row r="1691" spans="1:13" x14ac:dyDescent="0.35">
      <c r="A1691" s="10"/>
      <c r="B1691" s="10"/>
      <c r="C1691" s="10"/>
      <c r="D1691" s="13"/>
      <c r="E1691" s="11" t="s">
        <v>0</v>
      </c>
      <c r="F1691" s="10">
        <v>15.2</v>
      </c>
      <c r="G1691" s="14">
        <v>0</v>
      </c>
      <c r="H1691" s="14">
        <v>0</v>
      </c>
      <c r="I1691" s="14">
        <v>0</v>
      </c>
      <c r="J1691" s="12">
        <f t="shared" si="60"/>
        <v>15.2</v>
      </c>
      <c r="K1691" s="10"/>
      <c r="L1691" s="10"/>
      <c r="M1691" s="10"/>
    </row>
    <row r="1692" spans="1:13" x14ac:dyDescent="0.35">
      <c r="A1692" s="10"/>
      <c r="B1692" s="10"/>
      <c r="C1692" s="10"/>
      <c r="D1692" s="13"/>
      <c r="E1692" s="11" t="s">
        <v>0</v>
      </c>
      <c r="F1692" s="10">
        <v>20.5</v>
      </c>
      <c r="G1692" s="14">
        <v>0</v>
      </c>
      <c r="H1692" s="14">
        <v>0</v>
      </c>
      <c r="I1692" s="14">
        <v>0</v>
      </c>
      <c r="J1692" s="12">
        <f t="shared" si="60"/>
        <v>20.5</v>
      </c>
      <c r="K1692" s="10"/>
      <c r="L1692" s="10"/>
      <c r="M1692" s="10"/>
    </row>
    <row r="1693" spans="1:13" x14ac:dyDescent="0.35">
      <c r="A1693" s="10"/>
      <c r="B1693" s="10"/>
      <c r="C1693" s="10"/>
      <c r="D1693" s="13"/>
      <c r="E1693" s="11" t="s">
        <v>0</v>
      </c>
      <c r="F1693" s="10">
        <v>0</v>
      </c>
      <c r="G1693" s="14">
        <v>0</v>
      </c>
      <c r="H1693" s="14">
        <v>0</v>
      </c>
      <c r="I1693" s="14">
        <v>0</v>
      </c>
      <c r="J1693" s="12">
        <f t="shared" si="60"/>
        <v>0</v>
      </c>
      <c r="K1693" s="10"/>
      <c r="L1693" s="10"/>
      <c r="M1693" s="10"/>
    </row>
    <row r="1694" spans="1:13" x14ac:dyDescent="0.35">
      <c r="A1694" s="10"/>
      <c r="B1694" s="10"/>
      <c r="C1694" s="10"/>
      <c r="D1694" s="13"/>
      <c r="E1694" s="10"/>
      <c r="F1694" s="10"/>
      <c r="G1694" s="10"/>
      <c r="H1694" s="10"/>
      <c r="I1694" s="10"/>
      <c r="J1694" s="15" t="s">
        <v>954</v>
      </c>
      <c r="K1694" s="9">
        <f>SUM(J1688:J1693)</f>
        <v>76.5</v>
      </c>
      <c r="L1694" s="14">
        <v>0</v>
      </c>
      <c r="M1694" s="9">
        <f>ROUND(L1694*K1694,2)</f>
        <v>0</v>
      </c>
    </row>
    <row r="1695" spans="1:13" ht="1.1499999999999999" customHeight="1" x14ac:dyDescent="0.35">
      <c r="A1695" s="16"/>
      <c r="B1695" s="16"/>
      <c r="C1695" s="16"/>
      <c r="D1695" s="24"/>
      <c r="E1695" s="16"/>
      <c r="F1695" s="16"/>
      <c r="G1695" s="16"/>
      <c r="H1695" s="16"/>
      <c r="I1695" s="16"/>
      <c r="J1695" s="16"/>
      <c r="K1695" s="16"/>
      <c r="L1695" s="16"/>
      <c r="M1695" s="16"/>
    </row>
    <row r="1696" spans="1:13" x14ac:dyDescent="0.35">
      <c r="A1696" s="10"/>
      <c r="B1696" s="10"/>
      <c r="C1696" s="10"/>
      <c r="D1696" s="13"/>
      <c r="E1696" s="10"/>
      <c r="F1696" s="10"/>
      <c r="G1696" s="10"/>
      <c r="H1696" s="10"/>
      <c r="I1696" s="10"/>
      <c r="J1696" s="15" t="s">
        <v>955</v>
      </c>
      <c r="K1696" s="14">
        <v>1</v>
      </c>
      <c r="L1696" s="9">
        <f>M1560+M1569+M1578+M1587+M1597+M1607+M1617+M1626+M1637+M1648+M1654+M1660+M1666+M1677+M1684+M1694</f>
        <v>0</v>
      </c>
      <c r="M1696" s="9">
        <f>ROUND(L1696*K1696,2)</f>
        <v>0</v>
      </c>
    </row>
    <row r="1697" spans="1:13" ht="1.1499999999999999" customHeight="1" x14ac:dyDescent="0.35">
      <c r="A1697" s="16"/>
      <c r="B1697" s="16"/>
      <c r="C1697" s="16"/>
      <c r="D1697" s="24"/>
      <c r="E1697" s="16"/>
      <c r="F1697" s="16"/>
      <c r="G1697" s="16"/>
      <c r="H1697" s="16"/>
      <c r="I1697" s="16"/>
      <c r="J1697" s="16"/>
      <c r="K1697" s="16"/>
      <c r="L1697" s="16"/>
      <c r="M1697" s="16"/>
    </row>
    <row r="1698" spans="1:13" x14ac:dyDescent="0.35">
      <c r="A1698" s="18" t="s">
        <v>956</v>
      </c>
      <c r="B1698" s="18" t="s">
        <v>16</v>
      </c>
      <c r="C1698" s="18" t="s">
        <v>0</v>
      </c>
      <c r="D1698" s="25" t="s">
        <v>957</v>
      </c>
      <c r="E1698" s="19"/>
      <c r="F1698" s="19"/>
      <c r="G1698" s="19"/>
      <c r="H1698" s="19"/>
      <c r="I1698" s="19"/>
      <c r="J1698" s="19"/>
      <c r="K1698" s="9">
        <f>K1719</f>
        <v>1</v>
      </c>
      <c r="L1698" s="9">
        <f>L1719</f>
        <v>0</v>
      </c>
      <c r="M1698" s="9">
        <f>M1719</f>
        <v>0</v>
      </c>
    </row>
    <row r="1699" spans="1:13" x14ac:dyDescent="0.35">
      <c r="A1699" s="10"/>
      <c r="B1699" s="10"/>
      <c r="C1699" s="10"/>
      <c r="D1699" s="13"/>
      <c r="E1699" s="10"/>
      <c r="F1699" s="10"/>
      <c r="G1699" s="10"/>
      <c r="H1699" s="10"/>
      <c r="I1699" s="10"/>
      <c r="J1699" s="10"/>
      <c r="K1699" s="10"/>
      <c r="L1699" s="10"/>
      <c r="M1699" s="10"/>
    </row>
    <row r="1700" spans="1:13" x14ac:dyDescent="0.35">
      <c r="A1700" s="11" t="s">
        <v>958</v>
      </c>
      <c r="B1700" s="11" t="s">
        <v>19</v>
      </c>
      <c r="C1700" s="11" t="s">
        <v>131</v>
      </c>
      <c r="D1700" s="23" t="s">
        <v>959</v>
      </c>
      <c r="E1700" s="10"/>
      <c r="F1700" s="10"/>
      <c r="G1700" s="10"/>
      <c r="H1700" s="10"/>
      <c r="I1700" s="10"/>
      <c r="J1700" s="10"/>
      <c r="K1700" s="12">
        <f>K1706</f>
        <v>5160</v>
      </c>
      <c r="L1700" s="12">
        <f>L1706</f>
        <v>0</v>
      </c>
      <c r="M1700" s="12">
        <f>M1706</f>
        <v>0</v>
      </c>
    </row>
    <row r="1701" spans="1:13" ht="52.5" x14ac:dyDescent="0.35">
      <c r="A1701" s="10"/>
      <c r="B1701" s="10"/>
      <c r="C1701" s="10"/>
      <c r="D1701" s="13" t="s">
        <v>960</v>
      </c>
      <c r="E1701" s="10"/>
      <c r="F1701" s="10"/>
      <c r="G1701" s="10"/>
      <c r="H1701" s="10"/>
      <c r="I1701" s="10"/>
      <c r="J1701" s="10"/>
      <c r="K1701" s="10"/>
      <c r="L1701" s="10"/>
      <c r="M1701" s="10"/>
    </row>
    <row r="1702" spans="1:13" x14ac:dyDescent="0.35">
      <c r="A1702" s="10"/>
      <c r="B1702" s="10"/>
      <c r="C1702" s="10"/>
      <c r="D1702" s="13"/>
      <c r="E1702" s="11" t="s">
        <v>0</v>
      </c>
      <c r="F1702" s="10">
        <v>37</v>
      </c>
      <c r="G1702" s="14">
        <v>60</v>
      </c>
      <c r="H1702" s="14">
        <v>0</v>
      </c>
      <c r="I1702" s="14">
        <v>0</v>
      </c>
      <c r="J1702" s="12">
        <f>F1702*(G1702+ (G1702= 0))*(H1702+ (H1702= 0))*(I1702+ (I1702= 0))</f>
        <v>2220</v>
      </c>
      <c r="K1702" s="10"/>
      <c r="L1702" s="10"/>
      <c r="M1702" s="10"/>
    </row>
    <row r="1703" spans="1:13" x14ac:dyDescent="0.35">
      <c r="A1703" s="10"/>
      <c r="B1703" s="10"/>
      <c r="C1703" s="10"/>
      <c r="D1703" s="13"/>
      <c r="E1703" s="11" t="s">
        <v>0</v>
      </c>
      <c r="F1703" s="10">
        <v>22</v>
      </c>
      <c r="G1703" s="14">
        <v>60</v>
      </c>
      <c r="H1703" s="14">
        <v>0</v>
      </c>
      <c r="I1703" s="14">
        <v>0</v>
      </c>
      <c r="J1703" s="12">
        <f>F1703*(G1703+ (G1703= 0))*(H1703+ (H1703= 0))*(I1703+ (I1703= 0))</f>
        <v>1320</v>
      </c>
      <c r="K1703" s="10"/>
      <c r="L1703" s="10"/>
      <c r="M1703" s="10"/>
    </row>
    <row r="1704" spans="1:13" x14ac:dyDescent="0.35">
      <c r="A1704" s="10"/>
      <c r="B1704" s="10"/>
      <c r="C1704" s="10"/>
      <c r="D1704" s="13"/>
      <c r="E1704" s="11" t="s">
        <v>0</v>
      </c>
      <c r="F1704" s="10">
        <v>27</v>
      </c>
      <c r="G1704" s="14">
        <v>60</v>
      </c>
      <c r="H1704" s="14">
        <v>0</v>
      </c>
      <c r="I1704" s="14">
        <v>0</v>
      </c>
      <c r="J1704" s="12">
        <f>F1704*(G1704+ (G1704= 0))*(H1704+ (H1704= 0))*(I1704+ (I1704= 0))</f>
        <v>1620</v>
      </c>
      <c r="K1704" s="10"/>
      <c r="L1704" s="10"/>
      <c r="M1704" s="10"/>
    </row>
    <row r="1705" spans="1:13" x14ac:dyDescent="0.35">
      <c r="A1705" s="10"/>
      <c r="B1705" s="10"/>
      <c r="C1705" s="10"/>
      <c r="D1705" s="13"/>
      <c r="E1705" s="11" t="s">
        <v>0</v>
      </c>
      <c r="F1705" s="10">
        <v>0</v>
      </c>
      <c r="G1705" s="14">
        <v>0</v>
      </c>
      <c r="H1705" s="14">
        <v>0</v>
      </c>
      <c r="I1705" s="14">
        <v>0</v>
      </c>
      <c r="J1705" s="12">
        <f>F1705*(G1705+ (G1705= 0))*(H1705+ (H1705= 0))*(I1705+ (I1705= 0))</f>
        <v>0</v>
      </c>
      <c r="K1705" s="10"/>
      <c r="L1705" s="10"/>
      <c r="M1705" s="10"/>
    </row>
    <row r="1706" spans="1:13" x14ac:dyDescent="0.35">
      <c r="A1706" s="10"/>
      <c r="B1706" s="10"/>
      <c r="C1706" s="10"/>
      <c r="D1706" s="13"/>
      <c r="E1706" s="10"/>
      <c r="F1706" s="10"/>
      <c r="G1706" s="10"/>
      <c r="H1706" s="10"/>
      <c r="I1706" s="10"/>
      <c r="J1706" s="15" t="s">
        <v>961</v>
      </c>
      <c r="K1706" s="9">
        <f>SUM(J1702:J1705)</f>
        <v>5160</v>
      </c>
      <c r="L1706" s="14">
        <v>0</v>
      </c>
      <c r="M1706" s="9">
        <f>ROUND(L1706*K1706,2)</f>
        <v>0</v>
      </c>
    </row>
    <row r="1707" spans="1:13" ht="1.1499999999999999" customHeight="1" x14ac:dyDescent="0.35">
      <c r="A1707" s="16"/>
      <c r="B1707" s="16"/>
      <c r="C1707" s="16"/>
      <c r="D1707" s="24"/>
      <c r="E1707" s="16"/>
      <c r="F1707" s="16"/>
      <c r="G1707" s="16"/>
      <c r="H1707" s="16"/>
      <c r="I1707" s="16"/>
      <c r="J1707" s="16"/>
      <c r="K1707" s="16"/>
      <c r="L1707" s="16"/>
      <c r="M1707" s="16"/>
    </row>
    <row r="1708" spans="1:13" x14ac:dyDescent="0.35">
      <c r="A1708" s="11" t="s">
        <v>962</v>
      </c>
      <c r="B1708" s="11" t="s">
        <v>19</v>
      </c>
      <c r="C1708" s="11" t="s">
        <v>249</v>
      </c>
      <c r="D1708" s="23" t="s">
        <v>963</v>
      </c>
      <c r="E1708" s="10"/>
      <c r="F1708" s="10"/>
      <c r="G1708" s="10"/>
      <c r="H1708" s="10"/>
      <c r="I1708" s="10"/>
      <c r="J1708" s="10"/>
      <c r="K1708" s="12">
        <f>K1717</f>
        <v>37</v>
      </c>
      <c r="L1708" s="12">
        <f>L1717</f>
        <v>0</v>
      </c>
      <c r="M1708" s="12">
        <f>M1717</f>
        <v>0</v>
      </c>
    </row>
    <row r="1709" spans="1:13" ht="52.5" x14ac:dyDescent="0.35">
      <c r="A1709" s="10"/>
      <c r="B1709" s="10"/>
      <c r="C1709" s="10"/>
      <c r="D1709" s="13" t="s">
        <v>964</v>
      </c>
      <c r="E1709" s="10"/>
      <c r="F1709" s="10"/>
      <c r="G1709" s="10"/>
      <c r="H1709" s="10"/>
      <c r="I1709" s="10"/>
      <c r="J1709" s="10"/>
      <c r="K1709" s="10"/>
      <c r="L1709" s="10"/>
      <c r="M1709" s="10"/>
    </row>
    <row r="1710" spans="1:13" x14ac:dyDescent="0.35">
      <c r="A1710" s="10"/>
      <c r="B1710" s="10"/>
      <c r="C1710" s="10"/>
      <c r="D1710" s="13"/>
      <c r="E1710" s="11" t="s">
        <v>0</v>
      </c>
      <c r="F1710" s="10">
        <v>1</v>
      </c>
      <c r="G1710" s="14">
        <v>0</v>
      </c>
      <c r="H1710" s="14">
        <v>0</v>
      </c>
      <c r="I1710" s="14">
        <v>0</v>
      </c>
      <c r="J1710" s="12">
        <f t="shared" ref="J1710:J1716" si="61">F1710*(G1710+ (G1710= 0))*(H1710+ (H1710= 0))*(I1710+ (I1710= 0))</f>
        <v>1</v>
      </c>
      <c r="K1710" s="10"/>
      <c r="L1710" s="10"/>
      <c r="M1710" s="10"/>
    </row>
    <row r="1711" spans="1:13" x14ac:dyDescent="0.35">
      <c r="A1711" s="10"/>
      <c r="B1711" s="10"/>
      <c r="C1711" s="10"/>
      <c r="D1711" s="13"/>
      <c r="E1711" s="11" t="s">
        <v>0</v>
      </c>
      <c r="F1711" s="10">
        <v>1</v>
      </c>
      <c r="G1711" s="14">
        <v>2</v>
      </c>
      <c r="H1711" s="14">
        <v>0</v>
      </c>
      <c r="I1711" s="14">
        <v>0</v>
      </c>
      <c r="J1711" s="12">
        <f t="shared" si="61"/>
        <v>2</v>
      </c>
      <c r="K1711" s="10"/>
      <c r="L1711" s="10"/>
      <c r="M1711" s="10"/>
    </row>
    <row r="1712" spans="1:13" x14ac:dyDescent="0.35">
      <c r="A1712" s="10"/>
      <c r="B1712" s="10"/>
      <c r="C1712" s="10"/>
      <c r="D1712" s="13"/>
      <c r="E1712" s="11" t="s">
        <v>0</v>
      </c>
      <c r="F1712" s="10">
        <v>2</v>
      </c>
      <c r="G1712" s="14">
        <v>2</v>
      </c>
      <c r="H1712" s="14">
        <v>0</v>
      </c>
      <c r="I1712" s="14">
        <v>0</v>
      </c>
      <c r="J1712" s="12">
        <f t="shared" si="61"/>
        <v>4</v>
      </c>
      <c r="K1712" s="10"/>
      <c r="L1712" s="10"/>
      <c r="M1712" s="10"/>
    </row>
    <row r="1713" spans="1:13" x14ac:dyDescent="0.35">
      <c r="A1713" s="10"/>
      <c r="B1713" s="10"/>
      <c r="C1713" s="10"/>
      <c r="D1713" s="13"/>
      <c r="E1713" s="11" t="s">
        <v>0</v>
      </c>
      <c r="F1713" s="10">
        <v>4</v>
      </c>
      <c r="G1713" s="14">
        <v>2</v>
      </c>
      <c r="H1713" s="14">
        <v>0</v>
      </c>
      <c r="I1713" s="14">
        <v>0</v>
      </c>
      <c r="J1713" s="12">
        <f t="shared" si="61"/>
        <v>8</v>
      </c>
      <c r="K1713" s="10"/>
      <c r="L1713" s="10"/>
      <c r="M1713" s="10"/>
    </row>
    <row r="1714" spans="1:13" x14ac:dyDescent="0.35">
      <c r="A1714" s="10"/>
      <c r="B1714" s="10"/>
      <c r="C1714" s="10"/>
      <c r="D1714" s="13"/>
      <c r="E1714" s="11" t="s">
        <v>0</v>
      </c>
      <c r="F1714" s="10">
        <v>4</v>
      </c>
      <c r="G1714" s="14">
        <v>2</v>
      </c>
      <c r="H1714" s="14">
        <v>0</v>
      </c>
      <c r="I1714" s="14">
        <v>0</v>
      </c>
      <c r="J1714" s="12">
        <f t="shared" si="61"/>
        <v>8</v>
      </c>
      <c r="K1714" s="10"/>
      <c r="L1714" s="10"/>
      <c r="M1714" s="10"/>
    </row>
    <row r="1715" spans="1:13" x14ac:dyDescent="0.35">
      <c r="A1715" s="10"/>
      <c r="B1715" s="10"/>
      <c r="C1715" s="10"/>
      <c r="D1715" s="13"/>
      <c r="E1715" s="11" t="s">
        <v>0</v>
      </c>
      <c r="F1715" s="10">
        <v>7</v>
      </c>
      <c r="G1715" s="14">
        <v>2</v>
      </c>
      <c r="H1715" s="14">
        <v>0</v>
      </c>
      <c r="I1715" s="14">
        <v>0</v>
      </c>
      <c r="J1715" s="12">
        <f t="shared" si="61"/>
        <v>14</v>
      </c>
      <c r="K1715" s="10"/>
      <c r="L1715" s="10"/>
      <c r="M1715" s="10"/>
    </row>
    <row r="1716" spans="1:13" x14ac:dyDescent="0.35">
      <c r="A1716" s="10"/>
      <c r="B1716" s="10"/>
      <c r="C1716" s="10"/>
      <c r="D1716" s="13"/>
      <c r="E1716" s="11" t="s">
        <v>0</v>
      </c>
      <c r="F1716" s="10">
        <v>0</v>
      </c>
      <c r="G1716" s="14">
        <v>0</v>
      </c>
      <c r="H1716" s="14">
        <v>0</v>
      </c>
      <c r="I1716" s="14">
        <v>0</v>
      </c>
      <c r="J1716" s="12">
        <f t="shared" si="61"/>
        <v>0</v>
      </c>
      <c r="K1716" s="10"/>
      <c r="L1716" s="10"/>
      <c r="M1716" s="10"/>
    </row>
    <row r="1717" spans="1:13" x14ac:dyDescent="0.35">
      <c r="A1717" s="10"/>
      <c r="B1717" s="10"/>
      <c r="C1717" s="10"/>
      <c r="D1717" s="13"/>
      <c r="E1717" s="10"/>
      <c r="F1717" s="10"/>
      <c r="G1717" s="10"/>
      <c r="H1717" s="10"/>
      <c r="I1717" s="10"/>
      <c r="J1717" s="15" t="s">
        <v>965</v>
      </c>
      <c r="K1717" s="9">
        <f>SUM(J1710:J1716)</f>
        <v>37</v>
      </c>
      <c r="L1717" s="14">
        <v>0</v>
      </c>
      <c r="M1717" s="9">
        <f>ROUND(L1717*K1717,2)</f>
        <v>0</v>
      </c>
    </row>
    <row r="1718" spans="1:13" ht="1.1499999999999999" customHeight="1" x14ac:dyDescent="0.35">
      <c r="A1718" s="16"/>
      <c r="B1718" s="16"/>
      <c r="C1718" s="16"/>
      <c r="D1718" s="24"/>
      <c r="E1718" s="16"/>
      <c r="F1718" s="16"/>
      <c r="G1718" s="16"/>
      <c r="H1718" s="16"/>
      <c r="I1718" s="16"/>
      <c r="J1718" s="16"/>
      <c r="K1718" s="16"/>
      <c r="L1718" s="16"/>
      <c r="M1718" s="16"/>
    </row>
    <row r="1719" spans="1:13" x14ac:dyDescent="0.35">
      <c r="A1719" s="138"/>
      <c r="B1719" s="138"/>
      <c r="C1719" s="138"/>
      <c r="D1719" s="139"/>
      <c r="E1719" s="138"/>
      <c r="F1719" s="138"/>
      <c r="G1719" s="138"/>
      <c r="H1719" s="138"/>
      <c r="I1719" s="138"/>
      <c r="J1719" s="140" t="s">
        <v>966</v>
      </c>
      <c r="K1719" s="142">
        <v>1</v>
      </c>
      <c r="L1719" s="141">
        <f>M1706+M1717</f>
        <v>0</v>
      </c>
      <c r="M1719" s="141">
        <f>ROUND(L1719*K1719,2)</f>
        <v>0</v>
      </c>
    </row>
    <row r="1720" spans="1:13" x14ac:dyDescent="0.35">
      <c r="A1720" s="11" t="s">
        <v>50</v>
      </c>
      <c r="B1720" s="11" t="s">
        <v>19</v>
      </c>
      <c r="C1720" s="11" t="s">
        <v>249</v>
      </c>
      <c r="D1720" s="23" t="s">
        <v>1587</v>
      </c>
      <c r="E1720" s="10"/>
      <c r="F1720" s="10"/>
      <c r="G1720" s="10"/>
      <c r="H1720" s="10"/>
      <c r="I1720" s="10"/>
      <c r="J1720" s="10"/>
      <c r="K1720" s="12">
        <f>K1722</f>
        <v>1</v>
      </c>
      <c r="L1720" s="12">
        <f>L1722</f>
        <v>0</v>
      </c>
      <c r="M1720" s="12">
        <f>M1722</f>
        <v>0</v>
      </c>
    </row>
    <row r="1721" spans="1:13" x14ac:dyDescent="0.35">
      <c r="A1721" s="10"/>
      <c r="B1721" s="10"/>
      <c r="C1721" s="10"/>
      <c r="D1721" s="13" t="s">
        <v>1607</v>
      </c>
      <c r="E1721" s="10"/>
      <c r="F1721" s="10"/>
      <c r="G1721" s="10"/>
      <c r="H1721" s="10"/>
      <c r="I1721" s="10"/>
      <c r="J1721" s="10"/>
      <c r="K1721" s="10"/>
      <c r="L1721" s="10"/>
      <c r="M1721" s="10"/>
    </row>
    <row r="1722" spans="1:13" x14ac:dyDescent="0.35">
      <c r="A1722" s="10"/>
      <c r="B1722" s="10"/>
      <c r="C1722" s="10"/>
      <c r="D1722" s="13"/>
      <c r="E1722" s="10"/>
      <c r="F1722" s="10"/>
      <c r="G1722" s="10"/>
      <c r="H1722" s="10"/>
      <c r="I1722" s="10"/>
      <c r="J1722" s="140" t="s">
        <v>50</v>
      </c>
      <c r="K1722" s="141">
        <v>1</v>
      </c>
      <c r="L1722" s="142">
        <v>0</v>
      </c>
      <c r="M1722" s="141">
        <f>ROUND(L1722*K1722,2)</f>
        <v>0</v>
      </c>
    </row>
    <row r="1723" spans="1:13" ht="1" customHeight="1" x14ac:dyDescent="0.35">
      <c r="A1723" s="16"/>
      <c r="B1723" s="16"/>
      <c r="C1723" s="16"/>
      <c r="D1723" s="24"/>
      <c r="E1723" s="16"/>
      <c r="F1723" s="16"/>
      <c r="G1723" s="16"/>
      <c r="H1723" s="16"/>
      <c r="I1723" s="16"/>
      <c r="J1723" s="16"/>
      <c r="K1723" s="16"/>
      <c r="L1723" s="16"/>
      <c r="M1723" s="16"/>
    </row>
    <row r="1724" spans="1:13" x14ac:dyDescent="0.35">
      <c r="A1724" s="10"/>
      <c r="B1724" s="10"/>
      <c r="C1724" s="10"/>
      <c r="D1724" s="13"/>
      <c r="E1724" s="10"/>
      <c r="F1724" s="10"/>
      <c r="G1724" s="10"/>
      <c r="H1724" s="10"/>
      <c r="I1724" s="10"/>
      <c r="J1724" s="15" t="s">
        <v>967</v>
      </c>
      <c r="K1724" s="14">
        <v>1</v>
      </c>
      <c r="L1724" s="9">
        <f>M1431+M1548+M1696+M1719+M1722</f>
        <v>0</v>
      </c>
      <c r="M1724" s="9">
        <f>ROUND(L1724*K1724,2)</f>
        <v>0</v>
      </c>
    </row>
    <row r="1725" spans="1:13" ht="1.1499999999999999" customHeight="1" x14ac:dyDescent="0.35">
      <c r="A1725" s="16"/>
      <c r="B1725" s="16"/>
      <c r="C1725" s="16"/>
      <c r="D1725" s="24"/>
      <c r="E1725" s="16"/>
      <c r="F1725" s="16"/>
      <c r="G1725" s="16"/>
      <c r="H1725" s="16"/>
      <c r="I1725" s="16"/>
      <c r="J1725" s="16"/>
      <c r="K1725" s="16"/>
      <c r="L1725" s="16"/>
      <c r="M1725" s="16"/>
    </row>
    <row r="1726" spans="1:13" x14ac:dyDescent="0.35">
      <c r="A1726" s="18" t="s">
        <v>968</v>
      </c>
      <c r="B1726" s="18" t="s">
        <v>16</v>
      </c>
      <c r="C1726" s="18" t="s">
        <v>0</v>
      </c>
      <c r="D1726" s="25" t="s">
        <v>969</v>
      </c>
      <c r="E1726" s="19"/>
      <c r="F1726" s="19"/>
      <c r="G1726" s="19"/>
      <c r="H1726" s="19"/>
      <c r="I1726" s="19"/>
      <c r="J1726" s="19"/>
      <c r="K1726" s="9">
        <f>K2207</f>
        <v>1</v>
      </c>
      <c r="L1726" s="9">
        <f>L2207</f>
        <v>0</v>
      </c>
      <c r="M1726" s="9">
        <f>M2207</f>
        <v>0</v>
      </c>
    </row>
    <row r="1727" spans="1:13" x14ac:dyDescent="0.35">
      <c r="A1727" s="10"/>
      <c r="B1727" s="10"/>
      <c r="C1727" s="10"/>
      <c r="D1727" s="13"/>
      <c r="E1727" s="10"/>
      <c r="F1727" s="10"/>
      <c r="G1727" s="10"/>
      <c r="H1727" s="10"/>
      <c r="I1727" s="10"/>
      <c r="J1727" s="10"/>
      <c r="K1727" s="10"/>
      <c r="L1727" s="10"/>
      <c r="M1727" s="10"/>
    </row>
    <row r="1728" spans="1:13" x14ac:dyDescent="0.35">
      <c r="A1728" s="18" t="s">
        <v>970</v>
      </c>
      <c r="B1728" s="18" t="s">
        <v>16</v>
      </c>
      <c r="C1728" s="18" t="s">
        <v>0</v>
      </c>
      <c r="D1728" s="25" t="s">
        <v>971</v>
      </c>
      <c r="E1728" s="19"/>
      <c r="F1728" s="19"/>
      <c r="G1728" s="19"/>
      <c r="H1728" s="19"/>
      <c r="I1728" s="19"/>
      <c r="J1728" s="19"/>
      <c r="K1728" s="9">
        <f>K2043</f>
        <v>1</v>
      </c>
      <c r="L1728" s="9">
        <f>L2043</f>
        <v>0</v>
      </c>
      <c r="M1728" s="9">
        <f>M2043</f>
        <v>0</v>
      </c>
    </row>
    <row r="1729" spans="1:13" x14ac:dyDescent="0.35">
      <c r="A1729" s="10"/>
      <c r="B1729" s="10"/>
      <c r="C1729" s="10"/>
      <c r="D1729" s="13"/>
      <c r="E1729" s="10"/>
      <c r="F1729" s="10"/>
      <c r="G1729" s="10"/>
      <c r="H1729" s="10"/>
      <c r="I1729" s="10"/>
      <c r="J1729" s="10"/>
      <c r="K1729" s="10"/>
      <c r="L1729" s="10"/>
      <c r="M1729" s="10"/>
    </row>
    <row r="1730" spans="1:13" x14ac:dyDescent="0.35">
      <c r="A1730" s="11" t="s">
        <v>972</v>
      </c>
      <c r="B1730" s="11" t="s">
        <v>19</v>
      </c>
      <c r="C1730" s="11" t="s">
        <v>36</v>
      </c>
      <c r="D1730" s="23" t="s">
        <v>973</v>
      </c>
      <c r="E1730" s="10"/>
      <c r="F1730" s="10"/>
      <c r="G1730" s="10"/>
      <c r="H1730" s="10"/>
      <c r="I1730" s="10"/>
      <c r="J1730" s="10"/>
      <c r="K1730" s="12">
        <f>K1734</f>
        <v>1</v>
      </c>
      <c r="L1730" s="12">
        <f>L1734</f>
        <v>0</v>
      </c>
      <c r="M1730" s="12">
        <f>M1734</f>
        <v>0</v>
      </c>
    </row>
    <row r="1731" spans="1:13" x14ac:dyDescent="0.35">
      <c r="A1731" s="10"/>
      <c r="B1731" s="10"/>
      <c r="C1731" s="10"/>
      <c r="D1731" s="13"/>
      <c r="E1731" s="10"/>
      <c r="F1731" s="10"/>
      <c r="G1731" s="10"/>
      <c r="H1731" s="10"/>
      <c r="I1731" s="10"/>
      <c r="J1731" s="10"/>
      <c r="K1731" s="10"/>
      <c r="L1731" s="10"/>
      <c r="M1731" s="10"/>
    </row>
    <row r="1732" spans="1:13" x14ac:dyDescent="0.35">
      <c r="A1732" s="10"/>
      <c r="B1732" s="10"/>
      <c r="C1732" s="10"/>
      <c r="D1732" s="13"/>
      <c r="E1732" s="11" t="s">
        <v>0</v>
      </c>
      <c r="F1732" s="10">
        <v>1</v>
      </c>
      <c r="G1732" s="14">
        <v>0</v>
      </c>
      <c r="H1732" s="14">
        <v>0</v>
      </c>
      <c r="I1732" s="14">
        <v>0</v>
      </c>
      <c r="J1732" s="12">
        <f>F1732*(G1732+ (G1732= 0))*(H1732+ (H1732= 0))*(I1732+ (I1732= 0))</f>
        <v>1</v>
      </c>
      <c r="K1732" s="10"/>
      <c r="L1732" s="10"/>
      <c r="M1732" s="10"/>
    </row>
    <row r="1733" spans="1:13" x14ac:dyDescent="0.35">
      <c r="A1733" s="10"/>
      <c r="B1733" s="10"/>
      <c r="C1733" s="10"/>
      <c r="D1733" s="13"/>
      <c r="E1733" s="11" t="s">
        <v>0</v>
      </c>
      <c r="F1733" s="10">
        <v>0</v>
      </c>
      <c r="G1733" s="14">
        <v>0</v>
      </c>
      <c r="H1733" s="14">
        <v>0</v>
      </c>
      <c r="I1733" s="14">
        <v>0</v>
      </c>
      <c r="J1733" s="12">
        <f>F1733*(G1733+ (G1733= 0))*(H1733+ (H1733= 0))*(I1733+ (I1733= 0))</f>
        <v>0</v>
      </c>
      <c r="K1733" s="10"/>
      <c r="L1733" s="10"/>
      <c r="M1733" s="10"/>
    </row>
    <row r="1734" spans="1:13" x14ac:dyDescent="0.35">
      <c r="A1734" s="10"/>
      <c r="B1734" s="10"/>
      <c r="C1734" s="10"/>
      <c r="D1734" s="13"/>
      <c r="E1734" s="10"/>
      <c r="F1734" s="10"/>
      <c r="G1734" s="10"/>
      <c r="H1734" s="10"/>
      <c r="I1734" s="10"/>
      <c r="J1734" s="15" t="s">
        <v>974</v>
      </c>
      <c r="K1734" s="9">
        <f>SUM(J1732:J1733)</f>
        <v>1</v>
      </c>
      <c r="L1734" s="14">
        <v>0</v>
      </c>
      <c r="M1734" s="9">
        <f>ROUND(L1734*K1734,2)</f>
        <v>0</v>
      </c>
    </row>
    <row r="1735" spans="1:13" ht="1.1499999999999999" customHeight="1" x14ac:dyDescent="0.35">
      <c r="A1735" s="16"/>
      <c r="B1735" s="16"/>
      <c r="C1735" s="16"/>
      <c r="D1735" s="24"/>
      <c r="E1735" s="16"/>
      <c r="F1735" s="16"/>
      <c r="G1735" s="16"/>
      <c r="H1735" s="16"/>
      <c r="I1735" s="16"/>
      <c r="J1735" s="16"/>
      <c r="K1735" s="16"/>
      <c r="L1735" s="16"/>
      <c r="M1735" s="16"/>
    </row>
    <row r="1736" spans="1:13" x14ac:dyDescent="0.35">
      <c r="A1736" s="11" t="s">
        <v>975</v>
      </c>
      <c r="B1736" s="11" t="s">
        <v>19</v>
      </c>
      <c r="C1736" s="11" t="s">
        <v>36</v>
      </c>
      <c r="D1736" s="23" t="s">
        <v>976</v>
      </c>
      <c r="E1736" s="10"/>
      <c r="F1736" s="10"/>
      <c r="G1736" s="10"/>
      <c r="H1736" s="10"/>
      <c r="I1736" s="10"/>
      <c r="J1736" s="10"/>
      <c r="K1736" s="12">
        <f>K1743</f>
        <v>6</v>
      </c>
      <c r="L1736" s="12">
        <f>L1743</f>
        <v>0</v>
      </c>
      <c r="M1736" s="12">
        <f>M1743</f>
        <v>0</v>
      </c>
    </row>
    <row r="1737" spans="1:13" x14ac:dyDescent="0.35">
      <c r="A1737" s="10"/>
      <c r="B1737" s="10"/>
      <c r="C1737" s="10"/>
      <c r="D1737" s="13"/>
      <c r="E1737" s="10"/>
      <c r="F1737" s="10"/>
      <c r="G1737" s="10"/>
      <c r="H1737" s="10"/>
      <c r="I1737" s="10"/>
      <c r="J1737" s="10"/>
      <c r="K1737" s="10"/>
      <c r="L1737" s="10"/>
      <c r="M1737" s="10"/>
    </row>
    <row r="1738" spans="1:13" x14ac:dyDescent="0.35">
      <c r="A1738" s="10"/>
      <c r="B1738" s="10"/>
      <c r="C1738" s="10"/>
      <c r="D1738" s="13"/>
      <c r="E1738" s="11" t="s">
        <v>977</v>
      </c>
      <c r="F1738" s="10">
        <v>1</v>
      </c>
      <c r="G1738" s="14">
        <v>0</v>
      </c>
      <c r="H1738" s="14">
        <v>0</v>
      </c>
      <c r="I1738" s="14">
        <v>0</v>
      </c>
      <c r="J1738" s="12">
        <f>F1738*(G1738+ (G1738= 0))*(H1738+ (H1738= 0))*(I1738+ (I1738= 0))</f>
        <v>1</v>
      </c>
      <c r="K1738" s="10"/>
      <c r="L1738" s="10"/>
      <c r="M1738" s="10"/>
    </row>
    <row r="1739" spans="1:13" x14ac:dyDescent="0.35">
      <c r="A1739" s="10"/>
      <c r="B1739" s="10"/>
      <c r="C1739" s="10"/>
      <c r="D1739" s="13"/>
      <c r="E1739" s="11" t="s">
        <v>978</v>
      </c>
      <c r="F1739" s="10">
        <v>3</v>
      </c>
      <c r="G1739" s="14">
        <v>0</v>
      </c>
      <c r="H1739" s="14">
        <v>0</v>
      </c>
      <c r="I1739" s="14">
        <v>0</v>
      </c>
      <c r="J1739" s="12">
        <f>F1739*(G1739+ (G1739= 0))*(H1739+ (H1739= 0))*(I1739+ (I1739= 0))</f>
        <v>3</v>
      </c>
      <c r="K1739" s="10"/>
      <c r="L1739" s="10"/>
      <c r="M1739" s="10"/>
    </row>
    <row r="1740" spans="1:13" x14ac:dyDescent="0.35">
      <c r="A1740" s="10"/>
      <c r="B1740" s="10"/>
      <c r="C1740" s="10"/>
      <c r="D1740" s="13"/>
      <c r="E1740" s="11" t="s">
        <v>979</v>
      </c>
      <c r="F1740" s="10">
        <v>1</v>
      </c>
      <c r="G1740" s="14">
        <v>0</v>
      </c>
      <c r="H1740" s="14">
        <v>0</v>
      </c>
      <c r="I1740" s="14">
        <v>0</v>
      </c>
      <c r="J1740" s="12">
        <f>F1740*(G1740+ (G1740= 0))*(H1740+ (H1740= 0))*(I1740+ (I1740= 0))</f>
        <v>1</v>
      </c>
      <c r="K1740" s="10"/>
      <c r="L1740" s="10"/>
      <c r="M1740" s="10"/>
    </row>
    <row r="1741" spans="1:13" x14ac:dyDescent="0.35">
      <c r="A1741" s="10"/>
      <c r="B1741" s="10"/>
      <c r="C1741" s="10"/>
      <c r="D1741" s="13"/>
      <c r="E1741" s="11" t="s">
        <v>980</v>
      </c>
      <c r="F1741" s="10">
        <v>1</v>
      </c>
      <c r="G1741" s="14">
        <v>0</v>
      </c>
      <c r="H1741" s="14">
        <v>0</v>
      </c>
      <c r="I1741" s="14">
        <v>0</v>
      </c>
      <c r="J1741" s="12">
        <f>F1741*(G1741+ (G1741= 0))*(H1741+ (H1741= 0))*(I1741+ (I1741= 0))</f>
        <v>1</v>
      </c>
      <c r="K1741" s="10"/>
      <c r="L1741" s="10"/>
      <c r="M1741" s="10"/>
    </row>
    <row r="1742" spans="1:13" x14ac:dyDescent="0.35">
      <c r="A1742" s="10"/>
      <c r="B1742" s="10"/>
      <c r="C1742" s="10"/>
      <c r="D1742" s="13"/>
      <c r="E1742" s="11" t="s">
        <v>0</v>
      </c>
      <c r="F1742" s="10">
        <v>0</v>
      </c>
      <c r="G1742" s="14">
        <v>0</v>
      </c>
      <c r="H1742" s="14">
        <v>0</v>
      </c>
      <c r="I1742" s="14">
        <v>0</v>
      </c>
      <c r="J1742" s="12">
        <f>F1742*(G1742+ (G1742= 0))*(H1742+ (H1742= 0))*(I1742+ (I1742= 0))</f>
        <v>0</v>
      </c>
      <c r="K1742" s="10"/>
      <c r="L1742" s="10"/>
      <c r="M1742" s="10"/>
    </row>
    <row r="1743" spans="1:13" x14ac:dyDescent="0.35">
      <c r="A1743" s="10"/>
      <c r="B1743" s="10"/>
      <c r="C1743" s="10"/>
      <c r="D1743" s="13"/>
      <c r="E1743" s="10"/>
      <c r="F1743" s="10"/>
      <c r="G1743" s="10"/>
      <c r="H1743" s="10"/>
      <c r="I1743" s="10"/>
      <c r="J1743" s="15" t="s">
        <v>981</v>
      </c>
      <c r="K1743" s="9">
        <f>SUM(J1738:J1742)</f>
        <v>6</v>
      </c>
      <c r="L1743" s="14">
        <v>0</v>
      </c>
      <c r="M1743" s="9">
        <f>ROUND(L1743*K1743,2)</f>
        <v>0</v>
      </c>
    </row>
    <row r="1744" spans="1:13" ht="1.1499999999999999" customHeight="1" x14ac:dyDescent="0.35">
      <c r="A1744" s="16"/>
      <c r="B1744" s="16"/>
      <c r="C1744" s="16"/>
      <c r="D1744" s="24"/>
      <c r="E1744" s="16"/>
      <c r="F1744" s="16"/>
      <c r="G1744" s="16"/>
      <c r="H1744" s="16"/>
      <c r="I1744" s="16"/>
      <c r="J1744" s="16"/>
      <c r="K1744" s="16"/>
      <c r="L1744" s="16"/>
      <c r="M1744" s="16"/>
    </row>
    <row r="1745" spans="1:13" x14ac:dyDescent="0.35">
      <c r="A1745" s="11" t="s">
        <v>982</v>
      </c>
      <c r="B1745" s="11" t="s">
        <v>19</v>
      </c>
      <c r="C1745" s="11" t="s">
        <v>36</v>
      </c>
      <c r="D1745" s="23" t="s">
        <v>983</v>
      </c>
      <c r="E1745" s="10"/>
      <c r="F1745" s="10"/>
      <c r="G1745" s="10"/>
      <c r="H1745" s="10"/>
      <c r="I1745" s="10"/>
      <c r="J1745" s="10"/>
      <c r="K1745" s="12">
        <f>K1754</f>
        <v>61</v>
      </c>
      <c r="L1745" s="12">
        <f>L1754</f>
        <v>0</v>
      </c>
      <c r="M1745" s="12">
        <f>M1754</f>
        <v>0</v>
      </c>
    </row>
    <row r="1746" spans="1:13" x14ac:dyDescent="0.35">
      <c r="A1746" s="10"/>
      <c r="B1746" s="10"/>
      <c r="C1746" s="10"/>
      <c r="D1746" s="13"/>
      <c r="E1746" s="10"/>
      <c r="F1746" s="10"/>
      <c r="G1746" s="10"/>
      <c r="H1746" s="10"/>
      <c r="I1746" s="10"/>
      <c r="J1746" s="10"/>
      <c r="K1746" s="10"/>
      <c r="L1746" s="10"/>
      <c r="M1746" s="10"/>
    </row>
    <row r="1747" spans="1:13" x14ac:dyDescent="0.35">
      <c r="A1747" s="10"/>
      <c r="B1747" s="10"/>
      <c r="C1747" s="10"/>
      <c r="D1747" s="13"/>
      <c r="E1747" s="11" t="s">
        <v>0</v>
      </c>
      <c r="F1747" s="10">
        <v>1</v>
      </c>
      <c r="G1747" s="14">
        <v>0</v>
      </c>
      <c r="H1747" s="14">
        <v>0</v>
      </c>
      <c r="I1747" s="14">
        <v>0</v>
      </c>
      <c r="J1747" s="12">
        <f t="shared" ref="J1747:J1753" si="62">F1747*(G1747+ (G1747= 0))*(H1747+ (H1747= 0))*(I1747+ (I1747= 0))</f>
        <v>1</v>
      </c>
      <c r="K1747" s="10"/>
      <c r="L1747" s="10"/>
      <c r="M1747" s="10"/>
    </row>
    <row r="1748" spans="1:13" x14ac:dyDescent="0.35">
      <c r="A1748" s="10"/>
      <c r="B1748" s="10"/>
      <c r="C1748" s="10"/>
      <c r="D1748" s="13"/>
      <c r="E1748" s="11" t="s">
        <v>0</v>
      </c>
      <c r="F1748" s="10">
        <v>42</v>
      </c>
      <c r="G1748" s="14">
        <v>0</v>
      </c>
      <c r="H1748" s="14">
        <v>0</v>
      </c>
      <c r="I1748" s="14">
        <v>0</v>
      </c>
      <c r="J1748" s="12">
        <f t="shared" si="62"/>
        <v>42</v>
      </c>
      <c r="K1748" s="10"/>
      <c r="L1748" s="10"/>
      <c r="M1748" s="10"/>
    </row>
    <row r="1749" spans="1:13" x14ac:dyDescent="0.35">
      <c r="A1749" s="10"/>
      <c r="B1749" s="10"/>
      <c r="C1749" s="10"/>
      <c r="D1749" s="13"/>
      <c r="E1749" s="11" t="s">
        <v>0</v>
      </c>
      <c r="F1749" s="10">
        <v>9</v>
      </c>
      <c r="G1749" s="14">
        <v>0</v>
      </c>
      <c r="H1749" s="14">
        <v>0</v>
      </c>
      <c r="I1749" s="14">
        <v>0</v>
      </c>
      <c r="J1749" s="12">
        <f t="shared" si="62"/>
        <v>9</v>
      </c>
      <c r="K1749" s="10"/>
      <c r="L1749" s="10"/>
      <c r="M1749" s="10"/>
    </row>
    <row r="1750" spans="1:13" x14ac:dyDescent="0.35">
      <c r="A1750" s="10"/>
      <c r="B1750" s="10"/>
      <c r="C1750" s="10"/>
      <c r="D1750" s="13"/>
      <c r="E1750" s="11" t="s">
        <v>0</v>
      </c>
      <c r="F1750" s="10">
        <v>3</v>
      </c>
      <c r="G1750" s="14">
        <v>0</v>
      </c>
      <c r="H1750" s="14">
        <v>0</v>
      </c>
      <c r="I1750" s="14">
        <v>0</v>
      </c>
      <c r="J1750" s="12">
        <f t="shared" si="62"/>
        <v>3</v>
      </c>
      <c r="K1750" s="10"/>
      <c r="L1750" s="10"/>
      <c r="M1750" s="10"/>
    </row>
    <row r="1751" spans="1:13" x14ac:dyDescent="0.35">
      <c r="A1751" s="10"/>
      <c r="B1751" s="10"/>
      <c r="C1751" s="10"/>
      <c r="D1751" s="13"/>
      <c r="E1751" s="11" t="s">
        <v>0</v>
      </c>
      <c r="F1751" s="10">
        <v>3</v>
      </c>
      <c r="G1751" s="14">
        <v>0</v>
      </c>
      <c r="H1751" s="14">
        <v>0</v>
      </c>
      <c r="I1751" s="14">
        <v>0</v>
      </c>
      <c r="J1751" s="12">
        <f t="shared" si="62"/>
        <v>3</v>
      </c>
      <c r="K1751" s="10"/>
      <c r="L1751" s="10"/>
      <c r="M1751" s="10"/>
    </row>
    <row r="1752" spans="1:13" x14ac:dyDescent="0.35">
      <c r="A1752" s="10"/>
      <c r="B1752" s="10"/>
      <c r="C1752" s="10"/>
      <c r="D1752" s="13"/>
      <c r="E1752" s="11" t="s">
        <v>0</v>
      </c>
      <c r="F1752" s="10">
        <v>3</v>
      </c>
      <c r="G1752" s="14">
        <v>0</v>
      </c>
      <c r="H1752" s="14">
        <v>0</v>
      </c>
      <c r="I1752" s="14">
        <v>0</v>
      </c>
      <c r="J1752" s="12">
        <f t="shared" si="62"/>
        <v>3</v>
      </c>
      <c r="K1752" s="10"/>
      <c r="L1752" s="10"/>
      <c r="M1752" s="10"/>
    </row>
    <row r="1753" spans="1:13" x14ac:dyDescent="0.35">
      <c r="A1753" s="10"/>
      <c r="B1753" s="10"/>
      <c r="C1753" s="10"/>
      <c r="D1753" s="13"/>
      <c r="E1753" s="11" t="s">
        <v>0</v>
      </c>
      <c r="F1753" s="10">
        <v>0</v>
      </c>
      <c r="G1753" s="14">
        <v>0</v>
      </c>
      <c r="H1753" s="14">
        <v>0</v>
      </c>
      <c r="I1753" s="14">
        <v>0</v>
      </c>
      <c r="J1753" s="12">
        <f t="shared" si="62"/>
        <v>0</v>
      </c>
      <c r="K1753" s="10"/>
      <c r="L1753" s="10"/>
      <c r="M1753" s="10"/>
    </row>
    <row r="1754" spans="1:13" x14ac:dyDescent="0.35">
      <c r="A1754" s="10"/>
      <c r="B1754" s="10"/>
      <c r="C1754" s="10"/>
      <c r="D1754" s="13"/>
      <c r="E1754" s="10"/>
      <c r="F1754" s="10"/>
      <c r="G1754" s="10"/>
      <c r="H1754" s="10"/>
      <c r="I1754" s="10"/>
      <c r="J1754" s="15" t="s">
        <v>984</v>
      </c>
      <c r="K1754" s="9">
        <f>SUM(J1747:J1753)</f>
        <v>61</v>
      </c>
      <c r="L1754" s="14">
        <v>0</v>
      </c>
      <c r="M1754" s="9">
        <f>ROUND(L1754*K1754,2)</f>
        <v>0</v>
      </c>
    </row>
    <row r="1755" spans="1:13" ht="1.1499999999999999" customHeight="1" x14ac:dyDescent="0.35">
      <c r="A1755" s="16"/>
      <c r="B1755" s="16"/>
      <c r="C1755" s="16"/>
      <c r="D1755" s="24"/>
      <c r="E1755" s="16"/>
      <c r="F1755" s="16"/>
      <c r="G1755" s="16"/>
      <c r="H1755" s="16"/>
      <c r="I1755" s="16"/>
      <c r="J1755" s="16"/>
      <c r="K1755" s="16"/>
      <c r="L1755" s="16"/>
      <c r="M1755" s="16"/>
    </row>
    <row r="1756" spans="1:13" x14ac:dyDescent="0.35">
      <c r="A1756" s="11" t="s">
        <v>985</v>
      </c>
      <c r="B1756" s="11" t="s">
        <v>19</v>
      </c>
      <c r="C1756" s="11" t="s">
        <v>36</v>
      </c>
      <c r="D1756" s="23" t="s">
        <v>986</v>
      </c>
      <c r="E1756" s="10"/>
      <c r="F1756" s="10"/>
      <c r="G1756" s="10"/>
      <c r="H1756" s="10"/>
      <c r="I1756" s="10"/>
      <c r="J1756" s="10"/>
      <c r="K1756" s="12">
        <f>K1760</f>
        <v>24</v>
      </c>
      <c r="L1756" s="12">
        <f>L1760</f>
        <v>0</v>
      </c>
      <c r="M1756" s="12">
        <f>M1760</f>
        <v>0</v>
      </c>
    </row>
    <row r="1757" spans="1:13" x14ac:dyDescent="0.35">
      <c r="A1757" s="10"/>
      <c r="B1757" s="10"/>
      <c r="C1757" s="10"/>
      <c r="D1757" s="13"/>
      <c r="E1757" s="10"/>
      <c r="F1757" s="10"/>
      <c r="G1757" s="10"/>
      <c r="H1757" s="10"/>
      <c r="I1757" s="10"/>
      <c r="J1757" s="10"/>
      <c r="K1757" s="10"/>
      <c r="L1757" s="10"/>
      <c r="M1757" s="10"/>
    </row>
    <row r="1758" spans="1:13" x14ac:dyDescent="0.35">
      <c r="A1758" s="10"/>
      <c r="B1758" s="10"/>
      <c r="C1758" s="10"/>
      <c r="D1758" s="13"/>
      <c r="E1758" s="11" t="s">
        <v>0</v>
      </c>
      <c r="F1758" s="10">
        <v>24</v>
      </c>
      <c r="G1758" s="14">
        <v>0</v>
      </c>
      <c r="H1758" s="14">
        <v>0</v>
      </c>
      <c r="I1758" s="14">
        <v>0</v>
      </c>
      <c r="J1758" s="12">
        <f>F1758*(G1758+ (G1758= 0))*(H1758+ (H1758= 0))*(I1758+ (I1758= 0))</f>
        <v>24</v>
      </c>
      <c r="K1758" s="10"/>
      <c r="L1758" s="10"/>
      <c r="M1758" s="10"/>
    </row>
    <row r="1759" spans="1:13" x14ac:dyDescent="0.35">
      <c r="A1759" s="10"/>
      <c r="B1759" s="10"/>
      <c r="C1759" s="10"/>
      <c r="D1759" s="13"/>
      <c r="E1759" s="11" t="s">
        <v>0</v>
      </c>
      <c r="F1759" s="10">
        <v>0</v>
      </c>
      <c r="G1759" s="14">
        <v>0</v>
      </c>
      <c r="H1759" s="14">
        <v>0</v>
      </c>
      <c r="I1759" s="14">
        <v>0</v>
      </c>
      <c r="J1759" s="12">
        <f>F1759*(G1759+ (G1759= 0))*(H1759+ (H1759= 0))*(I1759+ (I1759= 0))</f>
        <v>0</v>
      </c>
      <c r="K1759" s="10"/>
      <c r="L1759" s="10"/>
      <c r="M1759" s="10"/>
    </row>
    <row r="1760" spans="1:13" x14ac:dyDescent="0.35">
      <c r="A1760" s="10"/>
      <c r="B1760" s="10"/>
      <c r="C1760" s="10"/>
      <c r="D1760" s="13"/>
      <c r="E1760" s="10"/>
      <c r="F1760" s="10"/>
      <c r="G1760" s="10"/>
      <c r="H1760" s="10"/>
      <c r="I1760" s="10"/>
      <c r="J1760" s="15" t="s">
        <v>987</v>
      </c>
      <c r="K1760" s="9">
        <f>SUM(J1758:J1759)</f>
        <v>24</v>
      </c>
      <c r="L1760" s="14">
        <v>0</v>
      </c>
      <c r="M1760" s="9">
        <f>ROUND(L1760*K1760,2)</f>
        <v>0</v>
      </c>
    </row>
    <row r="1761" spans="1:13" ht="1.1499999999999999" customHeight="1" x14ac:dyDescent="0.35">
      <c r="A1761" s="16"/>
      <c r="B1761" s="16"/>
      <c r="C1761" s="16"/>
      <c r="D1761" s="24"/>
      <c r="E1761" s="16"/>
      <c r="F1761" s="16"/>
      <c r="G1761" s="16"/>
      <c r="H1761" s="16"/>
      <c r="I1761" s="16"/>
      <c r="J1761" s="16"/>
      <c r="K1761" s="16"/>
      <c r="L1761" s="16"/>
      <c r="M1761" s="16"/>
    </row>
    <row r="1762" spans="1:13" x14ac:dyDescent="0.35">
      <c r="A1762" s="11" t="s">
        <v>988</v>
      </c>
      <c r="B1762" s="11" t="s">
        <v>19</v>
      </c>
      <c r="C1762" s="11" t="s">
        <v>36</v>
      </c>
      <c r="D1762" s="23" t="s">
        <v>989</v>
      </c>
      <c r="E1762" s="10"/>
      <c r="F1762" s="10"/>
      <c r="G1762" s="10"/>
      <c r="H1762" s="10"/>
      <c r="I1762" s="10"/>
      <c r="J1762" s="10"/>
      <c r="K1762" s="12">
        <f>K1766</f>
        <v>49</v>
      </c>
      <c r="L1762" s="12">
        <f>L1766</f>
        <v>0</v>
      </c>
      <c r="M1762" s="12">
        <f>M1766</f>
        <v>0</v>
      </c>
    </row>
    <row r="1763" spans="1:13" x14ac:dyDescent="0.35">
      <c r="A1763" s="10"/>
      <c r="B1763" s="10"/>
      <c r="C1763" s="10"/>
      <c r="D1763" s="13"/>
      <c r="E1763" s="10"/>
      <c r="F1763" s="10"/>
      <c r="G1763" s="10"/>
      <c r="H1763" s="10"/>
      <c r="I1763" s="10"/>
      <c r="J1763" s="10"/>
      <c r="K1763" s="10"/>
      <c r="L1763" s="10"/>
      <c r="M1763" s="10"/>
    </row>
    <row r="1764" spans="1:13" x14ac:dyDescent="0.35">
      <c r="A1764" s="10"/>
      <c r="B1764" s="10"/>
      <c r="C1764" s="10"/>
      <c r="D1764" s="13"/>
      <c r="E1764" s="11" t="s">
        <v>0</v>
      </c>
      <c r="F1764" s="10">
        <v>49</v>
      </c>
      <c r="G1764" s="14">
        <v>0</v>
      </c>
      <c r="H1764" s="14">
        <v>0</v>
      </c>
      <c r="I1764" s="14">
        <v>0</v>
      </c>
      <c r="J1764" s="12">
        <f>F1764*(G1764+ (G1764= 0))*(H1764+ (H1764= 0))*(I1764+ (I1764= 0))</f>
        <v>49</v>
      </c>
      <c r="K1764" s="10"/>
      <c r="L1764" s="10"/>
      <c r="M1764" s="10"/>
    </row>
    <row r="1765" spans="1:13" x14ac:dyDescent="0.35">
      <c r="A1765" s="10"/>
      <c r="B1765" s="10"/>
      <c r="C1765" s="10"/>
      <c r="D1765" s="13"/>
      <c r="E1765" s="11" t="s">
        <v>0</v>
      </c>
      <c r="F1765" s="10">
        <v>0</v>
      </c>
      <c r="G1765" s="14">
        <v>0</v>
      </c>
      <c r="H1765" s="14">
        <v>0</v>
      </c>
      <c r="I1765" s="14">
        <v>0</v>
      </c>
      <c r="J1765" s="12">
        <f>F1765*(G1765+ (G1765= 0))*(H1765+ (H1765= 0))*(I1765+ (I1765= 0))</f>
        <v>0</v>
      </c>
      <c r="K1765" s="10"/>
      <c r="L1765" s="10"/>
      <c r="M1765" s="10"/>
    </row>
    <row r="1766" spans="1:13" x14ac:dyDescent="0.35">
      <c r="A1766" s="10"/>
      <c r="B1766" s="10"/>
      <c r="C1766" s="10"/>
      <c r="D1766" s="13"/>
      <c r="E1766" s="10"/>
      <c r="F1766" s="10"/>
      <c r="G1766" s="10"/>
      <c r="H1766" s="10"/>
      <c r="I1766" s="10"/>
      <c r="J1766" s="15" t="s">
        <v>990</v>
      </c>
      <c r="K1766" s="9">
        <f>SUM(J1764:J1765)</f>
        <v>49</v>
      </c>
      <c r="L1766" s="14">
        <v>0</v>
      </c>
      <c r="M1766" s="9">
        <f>ROUND(L1766*K1766,2)</f>
        <v>0</v>
      </c>
    </row>
    <row r="1767" spans="1:13" ht="1.1499999999999999" customHeight="1" x14ac:dyDescent="0.35">
      <c r="A1767" s="16"/>
      <c r="B1767" s="16"/>
      <c r="C1767" s="16"/>
      <c r="D1767" s="24"/>
      <c r="E1767" s="16"/>
      <c r="F1767" s="16"/>
      <c r="G1767" s="16"/>
      <c r="H1767" s="16"/>
      <c r="I1767" s="16"/>
      <c r="J1767" s="16"/>
      <c r="K1767" s="16"/>
      <c r="L1767" s="16"/>
      <c r="M1767" s="16"/>
    </row>
    <row r="1768" spans="1:13" x14ac:dyDescent="0.35">
      <c r="A1768" s="11" t="s">
        <v>991</v>
      </c>
      <c r="B1768" s="11" t="s">
        <v>19</v>
      </c>
      <c r="C1768" s="11" t="s">
        <v>36</v>
      </c>
      <c r="D1768" s="23" t="s">
        <v>992</v>
      </c>
      <c r="E1768" s="10"/>
      <c r="F1768" s="10"/>
      <c r="G1768" s="10"/>
      <c r="H1768" s="10"/>
      <c r="I1768" s="10"/>
      <c r="J1768" s="10"/>
      <c r="K1768" s="12">
        <f>K1772</f>
        <v>32</v>
      </c>
      <c r="L1768" s="12">
        <f>L1772</f>
        <v>0</v>
      </c>
      <c r="M1768" s="12">
        <f>M1772</f>
        <v>0</v>
      </c>
    </row>
    <row r="1769" spans="1:13" x14ac:dyDescent="0.35">
      <c r="A1769" s="10"/>
      <c r="B1769" s="10"/>
      <c r="C1769" s="10"/>
      <c r="D1769" s="13"/>
      <c r="E1769" s="10"/>
      <c r="F1769" s="10"/>
      <c r="G1769" s="10"/>
      <c r="H1769" s="10"/>
      <c r="I1769" s="10"/>
      <c r="J1769" s="10"/>
      <c r="K1769" s="10"/>
      <c r="L1769" s="10"/>
      <c r="M1769" s="10"/>
    </row>
    <row r="1770" spans="1:13" x14ac:dyDescent="0.35">
      <c r="A1770" s="10"/>
      <c r="B1770" s="10"/>
      <c r="C1770" s="10"/>
      <c r="D1770" s="13"/>
      <c r="E1770" s="11" t="s">
        <v>0</v>
      </c>
      <c r="F1770" s="10">
        <v>32</v>
      </c>
      <c r="G1770" s="14">
        <v>0</v>
      </c>
      <c r="H1770" s="14">
        <v>0</v>
      </c>
      <c r="I1770" s="14">
        <v>0</v>
      </c>
      <c r="J1770" s="12">
        <f>F1770*(G1770+ (G1770= 0))*(H1770+ (H1770= 0))*(I1770+ (I1770= 0))</f>
        <v>32</v>
      </c>
      <c r="K1770" s="10"/>
      <c r="L1770" s="10"/>
      <c r="M1770" s="10"/>
    </row>
    <row r="1771" spans="1:13" x14ac:dyDescent="0.35">
      <c r="A1771" s="10"/>
      <c r="B1771" s="10"/>
      <c r="C1771" s="10"/>
      <c r="D1771" s="13"/>
      <c r="E1771" s="11" t="s">
        <v>0</v>
      </c>
      <c r="F1771" s="10">
        <v>0</v>
      </c>
      <c r="G1771" s="14">
        <v>0</v>
      </c>
      <c r="H1771" s="14">
        <v>0</v>
      </c>
      <c r="I1771" s="14">
        <v>0</v>
      </c>
      <c r="J1771" s="12">
        <f>F1771*(G1771+ (G1771= 0))*(H1771+ (H1771= 0))*(I1771+ (I1771= 0))</f>
        <v>0</v>
      </c>
      <c r="K1771" s="10"/>
      <c r="L1771" s="10"/>
      <c r="M1771" s="10"/>
    </row>
    <row r="1772" spans="1:13" x14ac:dyDescent="0.35">
      <c r="A1772" s="10"/>
      <c r="B1772" s="10"/>
      <c r="C1772" s="10"/>
      <c r="D1772" s="13"/>
      <c r="E1772" s="10"/>
      <c r="F1772" s="10"/>
      <c r="G1772" s="10"/>
      <c r="H1772" s="10"/>
      <c r="I1772" s="10"/>
      <c r="J1772" s="15" t="s">
        <v>993</v>
      </c>
      <c r="K1772" s="9">
        <f>SUM(J1770:J1771)</f>
        <v>32</v>
      </c>
      <c r="L1772" s="14">
        <v>0</v>
      </c>
      <c r="M1772" s="9">
        <f>ROUND(L1772*K1772,2)</f>
        <v>0</v>
      </c>
    </row>
    <row r="1773" spans="1:13" ht="1.1499999999999999" customHeight="1" x14ac:dyDescent="0.35">
      <c r="A1773" s="16"/>
      <c r="B1773" s="16"/>
      <c r="C1773" s="16"/>
      <c r="D1773" s="24"/>
      <c r="E1773" s="16"/>
      <c r="F1773" s="16"/>
      <c r="G1773" s="16"/>
      <c r="H1773" s="16"/>
      <c r="I1773" s="16"/>
      <c r="J1773" s="16"/>
      <c r="K1773" s="16"/>
      <c r="L1773" s="16"/>
      <c r="M1773" s="16"/>
    </row>
    <row r="1774" spans="1:13" x14ac:dyDescent="0.35">
      <c r="A1774" s="11" t="s">
        <v>994</v>
      </c>
      <c r="B1774" s="11" t="s">
        <v>19</v>
      </c>
      <c r="C1774" s="11" t="s">
        <v>36</v>
      </c>
      <c r="D1774" s="23" t="s">
        <v>995</v>
      </c>
      <c r="E1774" s="10"/>
      <c r="F1774" s="10"/>
      <c r="G1774" s="10"/>
      <c r="H1774" s="10"/>
      <c r="I1774" s="10"/>
      <c r="J1774" s="10"/>
      <c r="K1774" s="12">
        <f>K1778</f>
        <v>1</v>
      </c>
      <c r="L1774" s="12">
        <f>L1778</f>
        <v>0</v>
      </c>
      <c r="M1774" s="12">
        <f>M1778</f>
        <v>0</v>
      </c>
    </row>
    <row r="1775" spans="1:13" ht="63" x14ac:dyDescent="0.35">
      <c r="A1775" s="10"/>
      <c r="B1775" s="10"/>
      <c r="C1775" s="10"/>
      <c r="D1775" s="13" t="s">
        <v>996</v>
      </c>
      <c r="E1775" s="10"/>
      <c r="F1775" s="10"/>
      <c r="G1775" s="10"/>
      <c r="H1775" s="10"/>
      <c r="I1775" s="10"/>
      <c r="J1775" s="10"/>
      <c r="K1775" s="10"/>
      <c r="L1775" s="10"/>
      <c r="M1775" s="10"/>
    </row>
    <row r="1776" spans="1:13" x14ac:dyDescent="0.35">
      <c r="A1776" s="10"/>
      <c r="B1776" s="10"/>
      <c r="C1776" s="10"/>
      <c r="D1776" s="13"/>
      <c r="E1776" s="11" t="s">
        <v>997</v>
      </c>
      <c r="F1776" s="10">
        <v>1</v>
      </c>
      <c r="G1776" s="14">
        <v>0</v>
      </c>
      <c r="H1776" s="14">
        <v>0</v>
      </c>
      <c r="I1776" s="14">
        <v>0</v>
      </c>
      <c r="J1776" s="12">
        <f>F1776*(G1776+ (G1776= 0))*(H1776+ (H1776= 0))*(I1776+ (I1776= 0))</f>
        <v>1</v>
      </c>
      <c r="K1776" s="10"/>
      <c r="L1776" s="10"/>
      <c r="M1776" s="10"/>
    </row>
    <row r="1777" spans="1:13" x14ac:dyDescent="0.35">
      <c r="A1777" s="10"/>
      <c r="B1777" s="10"/>
      <c r="C1777" s="10"/>
      <c r="D1777" s="13"/>
      <c r="E1777" s="11" t="s">
        <v>0</v>
      </c>
      <c r="F1777" s="10">
        <v>0</v>
      </c>
      <c r="G1777" s="14">
        <v>0</v>
      </c>
      <c r="H1777" s="14">
        <v>0</v>
      </c>
      <c r="I1777" s="14">
        <v>0</v>
      </c>
      <c r="J1777" s="12">
        <f>F1777*(G1777+ (G1777= 0))*(H1777+ (H1777= 0))*(I1777+ (I1777= 0))</f>
        <v>0</v>
      </c>
      <c r="K1777" s="10"/>
      <c r="L1777" s="10"/>
      <c r="M1777" s="10"/>
    </row>
    <row r="1778" spans="1:13" x14ac:dyDescent="0.35">
      <c r="A1778" s="10"/>
      <c r="B1778" s="10"/>
      <c r="C1778" s="10"/>
      <c r="D1778" s="13"/>
      <c r="E1778" s="10"/>
      <c r="F1778" s="10"/>
      <c r="G1778" s="10"/>
      <c r="H1778" s="10"/>
      <c r="I1778" s="10"/>
      <c r="J1778" s="15" t="s">
        <v>998</v>
      </c>
      <c r="K1778" s="9">
        <f>SUM(J1776:J1777)</f>
        <v>1</v>
      </c>
      <c r="L1778" s="14">
        <v>0</v>
      </c>
      <c r="M1778" s="9">
        <f>ROUND(L1778*K1778,2)</f>
        <v>0</v>
      </c>
    </row>
    <row r="1779" spans="1:13" ht="1.1499999999999999" customHeight="1" x14ac:dyDescent="0.35">
      <c r="A1779" s="16"/>
      <c r="B1779" s="16"/>
      <c r="C1779" s="16"/>
      <c r="D1779" s="24"/>
      <c r="E1779" s="16"/>
      <c r="F1779" s="16"/>
      <c r="G1779" s="16"/>
      <c r="H1779" s="16"/>
      <c r="I1779" s="16"/>
      <c r="J1779" s="16"/>
      <c r="K1779" s="16"/>
      <c r="L1779" s="16"/>
      <c r="M1779" s="16"/>
    </row>
    <row r="1780" spans="1:13" x14ac:dyDescent="0.35">
      <c r="A1780" s="11" t="s">
        <v>999</v>
      </c>
      <c r="B1780" s="11" t="s">
        <v>19</v>
      </c>
      <c r="C1780" s="11" t="s">
        <v>36</v>
      </c>
      <c r="D1780" s="23" t="s">
        <v>1000</v>
      </c>
      <c r="E1780" s="10"/>
      <c r="F1780" s="10"/>
      <c r="G1780" s="10"/>
      <c r="H1780" s="10"/>
      <c r="I1780" s="10"/>
      <c r="J1780" s="10"/>
      <c r="K1780" s="12">
        <f>K1789</f>
        <v>1</v>
      </c>
      <c r="L1780" s="12">
        <f>L1789</f>
        <v>0</v>
      </c>
      <c r="M1780" s="12">
        <f>M1789</f>
        <v>0</v>
      </c>
    </row>
    <row r="1781" spans="1:13" ht="31.5" x14ac:dyDescent="0.35">
      <c r="A1781" s="10"/>
      <c r="B1781" s="10"/>
      <c r="C1781" s="10"/>
      <c r="D1781" s="13" t="s">
        <v>1001</v>
      </c>
      <c r="E1781" s="10"/>
      <c r="F1781" s="10"/>
      <c r="G1781" s="10"/>
      <c r="H1781" s="10"/>
      <c r="I1781" s="10"/>
      <c r="J1781" s="10"/>
      <c r="K1781" s="10"/>
      <c r="L1781" s="10"/>
      <c r="M1781" s="10"/>
    </row>
    <row r="1782" spans="1:13" x14ac:dyDescent="0.35">
      <c r="A1782" s="10"/>
      <c r="B1782" s="10"/>
      <c r="C1782" s="10"/>
      <c r="D1782" s="13"/>
      <c r="E1782" s="11" t="s">
        <v>0</v>
      </c>
      <c r="F1782" s="10">
        <v>1</v>
      </c>
      <c r="G1782" s="14">
        <v>0</v>
      </c>
      <c r="H1782" s="14">
        <v>0</v>
      </c>
      <c r="I1782" s="14">
        <v>0</v>
      </c>
      <c r="J1782" s="12">
        <f t="shared" ref="J1782:J1788" si="63">F1782*(G1782+ (G1782= 0))*(H1782+ (H1782= 0))*(I1782+ (I1782= 0))</f>
        <v>1</v>
      </c>
      <c r="K1782" s="10"/>
      <c r="L1782" s="10"/>
      <c r="M1782" s="10"/>
    </row>
    <row r="1783" spans="1:13" x14ac:dyDescent="0.35">
      <c r="A1783" s="10"/>
      <c r="B1783" s="10"/>
      <c r="C1783" s="10"/>
      <c r="D1783" s="13"/>
      <c r="E1783" s="11" t="s">
        <v>0</v>
      </c>
      <c r="F1783" s="10">
        <v>3</v>
      </c>
      <c r="G1783" s="14">
        <v>0</v>
      </c>
      <c r="H1783" s="14">
        <v>0</v>
      </c>
      <c r="I1783" s="14">
        <v>0</v>
      </c>
      <c r="J1783" s="12">
        <f t="shared" si="63"/>
        <v>3</v>
      </c>
      <c r="K1783" s="10"/>
      <c r="L1783" s="10"/>
      <c r="M1783" s="10"/>
    </row>
    <row r="1784" spans="1:13" x14ac:dyDescent="0.35">
      <c r="A1784" s="10"/>
      <c r="B1784" s="10"/>
      <c r="C1784" s="10"/>
      <c r="D1784" s="13"/>
      <c r="E1784" s="11" t="s">
        <v>0</v>
      </c>
      <c r="F1784" s="10">
        <v>2</v>
      </c>
      <c r="G1784" s="14">
        <v>0</v>
      </c>
      <c r="H1784" s="14">
        <v>0</v>
      </c>
      <c r="I1784" s="14">
        <v>0</v>
      </c>
      <c r="J1784" s="12">
        <f t="shared" si="63"/>
        <v>2</v>
      </c>
      <c r="K1784" s="10"/>
      <c r="L1784" s="10"/>
      <c r="M1784" s="10"/>
    </row>
    <row r="1785" spans="1:13" x14ac:dyDescent="0.35">
      <c r="A1785" s="10"/>
      <c r="B1785" s="10"/>
      <c r="C1785" s="10"/>
      <c r="D1785" s="13"/>
      <c r="E1785" s="11" t="s">
        <v>0</v>
      </c>
      <c r="F1785" s="10">
        <v>2</v>
      </c>
      <c r="G1785" s="14">
        <v>0</v>
      </c>
      <c r="H1785" s="14">
        <v>0</v>
      </c>
      <c r="I1785" s="14">
        <v>0</v>
      </c>
      <c r="J1785" s="12">
        <f t="shared" si="63"/>
        <v>2</v>
      </c>
      <c r="K1785" s="10"/>
      <c r="L1785" s="10"/>
      <c r="M1785" s="10"/>
    </row>
    <row r="1786" spans="1:13" x14ac:dyDescent="0.35">
      <c r="A1786" s="10"/>
      <c r="B1786" s="10"/>
      <c r="C1786" s="10"/>
      <c r="D1786" s="13"/>
      <c r="E1786" s="11" t="s">
        <v>0</v>
      </c>
      <c r="F1786" s="10">
        <v>2</v>
      </c>
      <c r="G1786" s="14">
        <v>0</v>
      </c>
      <c r="H1786" s="14">
        <v>0</v>
      </c>
      <c r="I1786" s="14">
        <v>0</v>
      </c>
      <c r="J1786" s="12">
        <f t="shared" si="63"/>
        <v>2</v>
      </c>
      <c r="K1786" s="10"/>
      <c r="L1786" s="10"/>
      <c r="M1786" s="10"/>
    </row>
    <row r="1787" spans="1:13" x14ac:dyDescent="0.35">
      <c r="A1787" s="10"/>
      <c r="B1787" s="10"/>
      <c r="C1787" s="10"/>
      <c r="D1787" s="13"/>
      <c r="E1787" s="11" t="s">
        <v>0</v>
      </c>
      <c r="F1787" s="10">
        <v>-9</v>
      </c>
      <c r="G1787" s="14">
        <v>0</v>
      </c>
      <c r="H1787" s="14">
        <v>0</v>
      </c>
      <c r="I1787" s="14">
        <v>0</v>
      </c>
      <c r="J1787" s="12">
        <f t="shared" si="63"/>
        <v>-9</v>
      </c>
      <c r="K1787" s="10"/>
      <c r="L1787" s="10"/>
      <c r="M1787" s="10"/>
    </row>
    <row r="1788" spans="1:13" x14ac:dyDescent="0.35">
      <c r="A1788" s="10"/>
      <c r="B1788" s="10"/>
      <c r="C1788" s="10"/>
      <c r="D1788" s="13"/>
      <c r="E1788" s="11" t="s">
        <v>0</v>
      </c>
      <c r="F1788" s="10">
        <v>0</v>
      </c>
      <c r="G1788" s="14">
        <v>0</v>
      </c>
      <c r="H1788" s="14">
        <v>0</v>
      </c>
      <c r="I1788" s="14">
        <v>0</v>
      </c>
      <c r="J1788" s="12">
        <f t="shared" si="63"/>
        <v>0</v>
      </c>
      <c r="K1788" s="10"/>
      <c r="L1788" s="10"/>
      <c r="M1788" s="10"/>
    </row>
    <row r="1789" spans="1:13" x14ac:dyDescent="0.35">
      <c r="A1789" s="10"/>
      <c r="B1789" s="10"/>
      <c r="C1789" s="10"/>
      <c r="D1789" s="13"/>
      <c r="E1789" s="10"/>
      <c r="F1789" s="10"/>
      <c r="G1789" s="10"/>
      <c r="H1789" s="10"/>
      <c r="I1789" s="10"/>
      <c r="J1789" s="15" t="s">
        <v>1002</v>
      </c>
      <c r="K1789" s="9">
        <f>SUM(J1782:J1788)</f>
        <v>1</v>
      </c>
      <c r="L1789" s="14">
        <v>0</v>
      </c>
      <c r="M1789" s="9">
        <f>ROUND(L1789*K1789,2)</f>
        <v>0</v>
      </c>
    </row>
    <row r="1790" spans="1:13" ht="1.1499999999999999" customHeight="1" x14ac:dyDescent="0.35">
      <c r="A1790" s="16"/>
      <c r="B1790" s="16"/>
      <c r="C1790" s="16"/>
      <c r="D1790" s="24"/>
      <c r="E1790" s="16"/>
      <c r="F1790" s="16"/>
      <c r="G1790" s="16"/>
      <c r="H1790" s="16"/>
      <c r="I1790" s="16"/>
      <c r="J1790" s="16"/>
      <c r="K1790" s="16"/>
      <c r="L1790" s="16"/>
      <c r="M1790" s="16"/>
    </row>
    <row r="1791" spans="1:13" x14ac:dyDescent="0.35">
      <c r="A1791" s="11" t="s">
        <v>1003</v>
      </c>
      <c r="B1791" s="11" t="s">
        <v>19</v>
      </c>
      <c r="C1791" s="11" t="s">
        <v>36</v>
      </c>
      <c r="D1791" s="23" t="s">
        <v>1004</v>
      </c>
      <c r="E1791" s="10"/>
      <c r="F1791" s="10"/>
      <c r="G1791" s="10"/>
      <c r="H1791" s="10"/>
      <c r="I1791" s="10"/>
      <c r="J1791" s="10"/>
      <c r="K1791" s="12">
        <f>K1796</f>
        <v>1</v>
      </c>
      <c r="L1791" s="12">
        <f>L1796</f>
        <v>0</v>
      </c>
      <c r="M1791" s="12">
        <f>M1796</f>
        <v>0</v>
      </c>
    </row>
    <row r="1792" spans="1:13" ht="31.5" x14ac:dyDescent="0.35">
      <c r="A1792" s="10"/>
      <c r="B1792" s="10"/>
      <c r="C1792" s="10"/>
      <c r="D1792" s="13" t="s">
        <v>1005</v>
      </c>
      <c r="E1792" s="10"/>
      <c r="F1792" s="10"/>
      <c r="G1792" s="10"/>
      <c r="H1792" s="10"/>
      <c r="I1792" s="10"/>
      <c r="J1792" s="10"/>
      <c r="K1792" s="10"/>
      <c r="L1792" s="10"/>
      <c r="M1792" s="10"/>
    </row>
    <row r="1793" spans="1:13" x14ac:dyDescent="0.35">
      <c r="A1793" s="10"/>
      <c r="B1793" s="10"/>
      <c r="C1793" s="10"/>
      <c r="D1793" s="13"/>
      <c r="E1793" s="11" t="s">
        <v>0</v>
      </c>
      <c r="F1793" s="10">
        <v>2</v>
      </c>
      <c r="G1793" s="14">
        <v>0</v>
      </c>
      <c r="H1793" s="14">
        <v>0</v>
      </c>
      <c r="I1793" s="14">
        <v>0</v>
      </c>
      <c r="J1793" s="12">
        <f>F1793*(G1793+ (G1793= 0))*(H1793+ (H1793= 0))*(I1793+ (I1793= 0))</f>
        <v>2</v>
      </c>
      <c r="K1793" s="10"/>
      <c r="L1793" s="10"/>
      <c r="M1793" s="10"/>
    </row>
    <row r="1794" spans="1:13" x14ac:dyDescent="0.35">
      <c r="A1794" s="10"/>
      <c r="B1794" s="10"/>
      <c r="C1794" s="10"/>
      <c r="D1794" s="13"/>
      <c r="E1794" s="11" t="s">
        <v>0</v>
      </c>
      <c r="F1794" s="10">
        <v>-1</v>
      </c>
      <c r="G1794" s="14">
        <v>0</v>
      </c>
      <c r="H1794" s="14">
        <v>0</v>
      </c>
      <c r="I1794" s="14">
        <v>0</v>
      </c>
      <c r="J1794" s="12">
        <f>F1794*(G1794+ (G1794= 0))*(H1794+ (H1794= 0))*(I1794+ (I1794= 0))</f>
        <v>-1</v>
      </c>
      <c r="K1794" s="10"/>
      <c r="L1794" s="10"/>
      <c r="M1794" s="10"/>
    </row>
    <row r="1795" spans="1:13" x14ac:dyDescent="0.35">
      <c r="A1795" s="10"/>
      <c r="B1795" s="10"/>
      <c r="C1795" s="10"/>
      <c r="D1795" s="13"/>
      <c r="E1795" s="11" t="s">
        <v>0</v>
      </c>
      <c r="F1795" s="10">
        <v>0</v>
      </c>
      <c r="G1795" s="14">
        <v>0</v>
      </c>
      <c r="H1795" s="14">
        <v>0</v>
      </c>
      <c r="I1795" s="14">
        <v>0</v>
      </c>
      <c r="J1795" s="12">
        <f>F1795*(G1795+ (G1795= 0))*(H1795+ (H1795= 0))*(I1795+ (I1795= 0))</f>
        <v>0</v>
      </c>
      <c r="K1795" s="10"/>
      <c r="L1795" s="10"/>
      <c r="M1795" s="10"/>
    </row>
    <row r="1796" spans="1:13" x14ac:dyDescent="0.35">
      <c r="A1796" s="10"/>
      <c r="B1796" s="10"/>
      <c r="C1796" s="10"/>
      <c r="D1796" s="13"/>
      <c r="E1796" s="10"/>
      <c r="F1796" s="10"/>
      <c r="G1796" s="10"/>
      <c r="H1796" s="10"/>
      <c r="I1796" s="10"/>
      <c r="J1796" s="15" t="s">
        <v>1006</v>
      </c>
      <c r="K1796" s="9">
        <f>SUM(J1793:J1795)</f>
        <v>1</v>
      </c>
      <c r="L1796" s="14">
        <v>0</v>
      </c>
      <c r="M1796" s="9">
        <f>ROUND(L1796*K1796,2)</f>
        <v>0</v>
      </c>
    </row>
    <row r="1797" spans="1:13" ht="1.1499999999999999" customHeight="1" x14ac:dyDescent="0.35">
      <c r="A1797" s="16"/>
      <c r="B1797" s="16"/>
      <c r="C1797" s="16"/>
      <c r="D1797" s="24"/>
      <c r="E1797" s="16"/>
      <c r="F1797" s="16"/>
      <c r="G1797" s="16"/>
      <c r="H1797" s="16"/>
      <c r="I1797" s="16"/>
      <c r="J1797" s="16"/>
      <c r="K1797" s="16"/>
      <c r="L1797" s="16"/>
      <c r="M1797" s="16"/>
    </row>
    <row r="1798" spans="1:13" x14ac:dyDescent="0.35">
      <c r="A1798" s="11" t="s">
        <v>1007</v>
      </c>
      <c r="B1798" s="11" t="s">
        <v>19</v>
      </c>
      <c r="C1798" s="11" t="s">
        <v>36</v>
      </c>
      <c r="D1798" s="23" t="s">
        <v>1008</v>
      </c>
      <c r="E1798" s="10"/>
      <c r="F1798" s="10"/>
      <c r="G1798" s="10"/>
      <c r="H1798" s="10"/>
      <c r="I1798" s="10"/>
      <c r="J1798" s="10"/>
      <c r="K1798" s="12">
        <f>K1808</f>
        <v>6</v>
      </c>
      <c r="L1798" s="12">
        <f>L1808</f>
        <v>0</v>
      </c>
      <c r="M1798" s="12">
        <f>M1808</f>
        <v>0</v>
      </c>
    </row>
    <row r="1799" spans="1:13" ht="31.5" x14ac:dyDescent="0.35">
      <c r="A1799" s="10"/>
      <c r="B1799" s="10"/>
      <c r="C1799" s="10"/>
      <c r="D1799" s="13" t="s">
        <v>1009</v>
      </c>
      <c r="E1799" s="10"/>
      <c r="F1799" s="10"/>
      <c r="G1799" s="10"/>
      <c r="H1799" s="10"/>
      <c r="I1799" s="10"/>
      <c r="J1799" s="10"/>
      <c r="K1799" s="10"/>
      <c r="L1799" s="10"/>
      <c r="M1799" s="10"/>
    </row>
    <row r="1800" spans="1:13" x14ac:dyDescent="0.35">
      <c r="A1800" s="10"/>
      <c r="B1800" s="10"/>
      <c r="C1800" s="10"/>
      <c r="D1800" s="13"/>
      <c r="E1800" s="11" t="s">
        <v>0</v>
      </c>
      <c r="F1800" s="10">
        <v>6</v>
      </c>
      <c r="G1800" s="14">
        <v>0</v>
      </c>
      <c r="H1800" s="14">
        <v>0</v>
      </c>
      <c r="I1800" s="14">
        <v>0</v>
      </c>
      <c r="J1800" s="12">
        <f t="shared" ref="J1800:J1807" si="64">F1800*(G1800+ (G1800= 0))*(H1800+ (H1800= 0))*(I1800+ (I1800= 0))</f>
        <v>6</v>
      </c>
      <c r="K1800" s="10"/>
      <c r="L1800" s="10"/>
      <c r="M1800" s="10"/>
    </row>
    <row r="1801" spans="1:13" x14ac:dyDescent="0.35">
      <c r="A1801" s="10"/>
      <c r="B1801" s="10"/>
      <c r="C1801" s="10"/>
      <c r="D1801" s="13"/>
      <c r="E1801" s="11" t="s">
        <v>0</v>
      </c>
      <c r="F1801" s="10">
        <v>2</v>
      </c>
      <c r="G1801" s="14">
        <v>0</v>
      </c>
      <c r="H1801" s="14">
        <v>0</v>
      </c>
      <c r="I1801" s="14">
        <v>0</v>
      </c>
      <c r="J1801" s="12">
        <f t="shared" si="64"/>
        <v>2</v>
      </c>
      <c r="K1801" s="10"/>
      <c r="L1801" s="10"/>
      <c r="M1801" s="10"/>
    </row>
    <row r="1802" spans="1:13" x14ac:dyDescent="0.35">
      <c r="A1802" s="10"/>
      <c r="B1802" s="10"/>
      <c r="C1802" s="10"/>
      <c r="D1802" s="13"/>
      <c r="E1802" s="11" t="s">
        <v>0</v>
      </c>
      <c r="F1802" s="10">
        <v>3</v>
      </c>
      <c r="G1802" s="14">
        <v>0</v>
      </c>
      <c r="H1802" s="14">
        <v>0</v>
      </c>
      <c r="I1802" s="14">
        <v>0</v>
      </c>
      <c r="J1802" s="12">
        <f t="shared" si="64"/>
        <v>3</v>
      </c>
      <c r="K1802" s="10"/>
      <c r="L1802" s="10"/>
      <c r="M1802" s="10"/>
    </row>
    <row r="1803" spans="1:13" x14ac:dyDescent="0.35">
      <c r="A1803" s="10"/>
      <c r="B1803" s="10"/>
      <c r="C1803" s="10"/>
      <c r="D1803" s="13"/>
      <c r="E1803" s="11" t="s">
        <v>0</v>
      </c>
      <c r="F1803" s="10">
        <v>10</v>
      </c>
      <c r="G1803" s="14">
        <v>0</v>
      </c>
      <c r="H1803" s="14">
        <v>0</v>
      </c>
      <c r="I1803" s="14">
        <v>0</v>
      </c>
      <c r="J1803" s="12">
        <f t="shared" si="64"/>
        <v>10</v>
      </c>
      <c r="K1803" s="10"/>
      <c r="L1803" s="10"/>
      <c r="M1803" s="10"/>
    </row>
    <row r="1804" spans="1:13" x14ac:dyDescent="0.35">
      <c r="A1804" s="10"/>
      <c r="B1804" s="10"/>
      <c r="C1804" s="10"/>
      <c r="D1804" s="13"/>
      <c r="E1804" s="11" t="s">
        <v>0</v>
      </c>
      <c r="F1804" s="10">
        <v>10</v>
      </c>
      <c r="G1804" s="14">
        <v>0</v>
      </c>
      <c r="H1804" s="14">
        <v>0</v>
      </c>
      <c r="I1804" s="14">
        <v>0</v>
      </c>
      <c r="J1804" s="12">
        <f t="shared" si="64"/>
        <v>10</v>
      </c>
      <c r="K1804" s="10"/>
      <c r="L1804" s="10"/>
      <c r="M1804" s="10"/>
    </row>
    <row r="1805" spans="1:13" x14ac:dyDescent="0.35">
      <c r="A1805" s="10"/>
      <c r="B1805" s="10"/>
      <c r="C1805" s="10"/>
      <c r="D1805" s="13"/>
      <c r="E1805" s="11" t="s">
        <v>0</v>
      </c>
      <c r="F1805" s="10">
        <v>11</v>
      </c>
      <c r="G1805" s="14">
        <v>0</v>
      </c>
      <c r="H1805" s="14">
        <v>0</v>
      </c>
      <c r="I1805" s="14">
        <v>0</v>
      </c>
      <c r="J1805" s="12">
        <f t="shared" si="64"/>
        <v>11</v>
      </c>
      <c r="K1805" s="10"/>
      <c r="L1805" s="10"/>
      <c r="M1805" s="10"/>
    </row>
    <row r="1806" spans="1:13" x14ac:dyDescent="0.35">
      <c r="A1806" s="10"/>
      <c r="B1806" s="10"/>
      <c r="C1806" s="10"/>
      <c r="D1806" s="13"/>
      <c r="E1806" s="11" t="s">
        <v>0</v>
      </c>
      <c r="F1806" s="10">
        <v>-36</v>
      </c>
      <c r="G1806" s="14">
        <v>0</v>
      </c>
      <c r="H1806" s="14">
        <v>0</v>
      </c>
      <c r="I1806" s="14">
        <v>0</v>
      </c>
      <c r="J1806" s="12">
        <f t="shared" si="64"/>
        <v>-36</v>
      </c>
      <c r="K1806" s="10"/>
      <c r="L1806" s="10"/>
      <c r="M1806" s="10"/>
    </row>
    <row r="1807" spans="1:13" x14ac:dyDescent="0.35">
      <c r="A1807" s="10"/>
      <c r="B1807" s="10"/>
      <c r="C1807" s="10"/>
      <c r="D1807" s="13"/>
      <c r="E1807" s="11" t="s">
        <v>0</v>
      </c>
      <c r="F1807" s="10">
        <v>0</v>
      </c>
      <c r="G1807" s="14">
        <v>0</v>
      </c>
      <c r="H1807" s="14">
        <v>0</v>
      </c>
      <c r="I1807" s="14">
        <v>0</v>
      </c>
      <c r="J1807" s="12">
        <f t="shared" si="64"/>
        <v>0</v>
      </c>
      <c r="K1807" s="10"/>
      <c r="L1807" s="10"/>
      <c r="M1807" s="10"/>
    </row>
    <row r="1808" spans="1:13" x14ac:dyDescent="0.35">
      <c r="A1808" s="10"/>
      <c r="B1808" s="10"/>
      <c r="C1808" s="10"/>
      <c r="D1808" s="13"/>
      <c r="E1808" s="10"/>
      <c r="F1808" s="10"/>
      <c r="G1808" s="10"/>
      <c r="H1808" s="10"/>
      <c r="I1808" s="10"/>
      <c r="J1808" s="15" t="s">
        <v>1010</v>
      </c>
      <c r="K1808" s="9">
        <f>SUM(J1800:J1807)</f>
        <v>6</v>
      </c>
      <c r="L1808" s="14">
        <v>0</v>
      </c>
      <c r="M1808" s="9">
        <f>ROUND(L1808*K1808,2)</f>
        <v>0</v>
      </c>
    </row>
    <row r="1809" spans="1:13" ht="1.1499999999999999" customHeight="1" x14ac:dyDescent="0.35">
      <c r="A1809" s="16"/>
      <c r="B1809" s="16"/>
      <c r="C1809" s="16"/>
      <c r="D1809" s="24"/>
      <c r="E1809" s="16"/>
      <c r="F1809" s="16"/>
      <c r="G1809" s="16"/>
      <c r="H1809" s="16"/>
      <c r="I1809" s="16"/>
      <c r="J1809" s="16"/>
      <c r="K1809" s="16"/>
      <c r="L1809" s="16"/>
      <c r="M1809" s="16"/>
    </row>
    <row r="1810" spans="1:13" x14ac:dyDescent="0.35">
      <c r="A1810" s="11" t="s">
        <v>1011</v>
      </c>
      <c r="B1810" s="11" t="s">
        <v>19</v>
      </c>
      <c r="C1810" s="11" t="s">
        <v>36</v>
      </c>
      <c r="D1810" s="23" t="s">
        <v>1012</v>
      </c>
      <c r="E1810" s="10"/>
      <c r="F1810" s="10"/>
      <c r="G1810" s="10"/>
      <c r="H1810" s="10"/>
      <c r="I1810" s="10"/>
      <c r="J1810" s="10"/>
      <c r="K1810" s="12">
        <f>K1818</f>
        <v>5</v>
      </c>
      <c r="L1810" s="12">
        <f>L1818</f>
        <v>0</v>
      </c>
      <c r="M1810" s="12">
        <f>M1818</f>
        <v>0</v>
      </c>
    </row>
    <row r="1811" spans="1:13" ht="31.5" x14ac:dyDescent="0.35">
      <c r="A1811" s="10"/>
      <c r="B1811" s="10"/>
      <c r="C1811" s="10"/>
      <c r="D1811" s="13" t="s">
        <v>1013</v>
      </c>
      <c r="E1811" s="10"/>
      <c r="F1811" s="10"/>
      <c r="G1811" s="10"/>
      <c r="H1811" s="10"/>
      <c r="I1811" s="10"/>
      <c r="J1811" s="10"/>
      <c r="K1811" s="10"/>
      <c r="L1811" s="10"/>
      <c r="M1811" s="10"/>
    </row>
    <row r="1812" spans="1:13" x14ac:dyDescent="0.35">
      <c r="A1812" s="10"/>
      <c r="B1812" s="10"/>
      <c r="C1812" s="10"/>
      <c r="D1812" s="13"/>
      <c r="E1812" s="11" t="s">
        <v>0</v>
      </c>
      <c r="F1812" s="10">
        <v>1</v>
      </c>
      <c r="G1812" s="14">
        <v>0</v>
      </c>
      <c r="H1812" s="14">
        <v>0</v>
      </c>
      <c r="I1812" s="14">
        <v>0</v>
      </c>
      <c r="J1812" s="12">
        <f t="shared" ref="J1812:J1817" si="65">F1812*(G1812+ (G1812= 0))*(H1812+ (H1812= 0))*(I1812+ (I1812= 0))</f>
        <v>1</v>
      </c>
      <c r="K1812" s="10"/>
      <c r="L1812" s="10"/>
      <c r="M1812" s="10"/>
    </row>
    <row r="1813" spans="1:13" x14ac:dyDescent="0.35">
      <c r="A1813" s="10"/>
      <c r="B1813" s="10"/>
      <c r="C1813" s="10"/>
      <c r="D1813" s="13"/>
      <c r="E1813" s="11" t="s">
        <v>0</v>
      </c>
      <c r="F1813" s="10">
        <v>1</v>
      </c>
      <c r="G1813" s="14">
        <v>0</v>
      </c>
      <c r="H1813" s="14">
        <v>0</v>
      </c>
      <c r="I1813" s="14">
        <v>0</v>
      </c>
      <c r="J1813" s="12">
        <f t="shared" si="65"/>
        <v>1</v>
      </c>
      <c r="K1813" s="10"/>
      <c r="L1813" s="10"/>
      <c r="M1813" s="10"/>
    </row>
    <row r="1814" spans="1:13" x14ac:dyDescent="0.35">
      <c r="A1814" s="10"/>
      <c r="B1814" s="10"/>
      <c r="C1814" s="10"/>
      <c r="D1814" s="13"/>
      <c r="E1814" s="11" t="s">
        <v>0</v>
      </c>
      <c r="F1814" s="10">
        <v>3</v>
      </c>
      <c r="G1814" s="14">
        <v>0</v>
      </c>
      <c r="H1814" s="14">
        <v>0</v>
      </c>
      <c r="I1814" s="14">
        <v>0</v>
      </c>
      <c r="J1814" s="12">
        <f t="shared" si="65"/>
        <v>3</v>
      </c>
      <c r="K1814" s="10"/>
      <c r="L1814" s="10"/>
      <c r="M1814" s="10"/>
    </row>
    <row r="1815" spans="1:13" x14ac:dyDescent="0.35">
      <c r="A1815" s="10"/>
      <c r="B1815" s="10"/>
      <c r="C1815" s="10"/>
      <c r="D1815" s="13"/>
      <c r="E1815" s="11" t="s">
        <v>0</v>
      </c>
      <c r="F1815" s="10">
        <v>3</v>
      </c>
      <c r="G1815" s="14">
        <v>0</v>
      </c>
      <c r="H1815" s="14">
        <v>0</v>
      </c>
      <c r="I1815" s="14">
        <v>0</v>
      </c>
      <c r="J1815" s="12">
        <f t="shared" si="65"/>
        <v>3</v>
      </c>
      <c r="K1815" s="10"/>
      <c r="L1815" s="10"/>
      <c r="M1815" s="10"/>
    </row>
    <row r="1816" spans="1:13" x14ac:dyDescent="0.35">
      <c r="A1816" s="10"/>
      <c r="B1816" s="10"/>
      <c r="C1816" s="10"/>
      <c r="D1816" s="13"/>
      <c r="E1816" s="11" t="s">
        <v>0</v>
      </c>
      <c r="F1816" s="10">
        <v>-3</v>
      </c>
      <c r="G1816" s="14">
        <v>0</v>
      </c>
      <c r="H1816" s="14">
        <v>0</v>
      </c>
      <c r="I1816" s="14">
        <v>0</v>
      </c>
      <c r="J1816" s="12">
        <f t="shared" si="65"/>
        <v>-3</v>
      </c>
      <c r="K1816" s="10"/>
      <c r="L1816" s="10"/>
      <c r="M1816" s="10"/>
    </row>
    <row r="1817" spans="1:13" x14ac:dyDescent="0.35">
      <c r="A1817" s="10"/>
      <c r="B1817" s="10"/>
      <c r="C1817" s="10"/>
      <c r="D1817" s="13"/>
      <c r="E1817" s="11" t="s">
        <v>0</v>
      </c>
      <c r="F1817" s="10">
        <v>0</v>
      </c>
      <c r="G1817" s="14">
        <v>0</v>
      </c>
      <c r="H1817" s="14">
        <v>0</v>
      </c>
      <c r="I1817" s="14">
        <v>0</v>
      </c>
      <c r="J1817" s="12">
        <f t="shared" si="65"/>
        <v>0</v>
      </c>
      <c r="K1817" s="10"/>
      <c r="L1817" s="10"/>
      <c r="M1817" s="10"/>
    </row>
    <row r="1818" spans="1:13" x14ac:dyDescent="0.35">
      <c r="A1818" s="10"/>
      <c r="B1818" s="10"/>
      <c r="C1818" s="10"/>
      <c r="D1818" s="13"/>
      <c r="E1818" s="10"/>
      <c r="F1818" s="10"/>
      <c r="G1818" s="10"/>
      <c r="H1818" s="10"/>
      <c r="I1818" s="10"/>
      <c r="J1818" s="15" t="s">
        <v>1014</v>
      </c>
      <c r="K1818" s="9">
        <f>SUM(J1812:J1817)</f>
        <v>5</v>
      </c>
      <c r="L1818" s="14">
        <v>0</v>
      </c>
      <c r="M1818" s="9">
        <f>ROUND(L1818*K1818,2)</f>
        <v>0</v>
      </c>
    </row>
    <row r="1819" spans="1:13" ht="1.1499999999999999" customHeight="1" x14ac:dyDescent="0.35">
      <c r="A1819" s="16"/>
      <c r="B1819" s="16"/>
      <c r="C1819" s="16"/>
      <c r="D1819" s="24"/>
      <c r="E1819" s="16"/>
      <c r="F1819" s="16"/>
      <c r="G1819" s="16"/>
      <c r="H1819" s="16"/>
      <c r="I1819" s="16"/>
      <c r="J1819" s="16"/>
      <c r="K1819" s="16"/>
      <c r="L1819" s="16"/>
      <c r="M1819" s="16"/>
    </row>
    <row r="1820" spans="1:13" x14ac:dyDescent="0.35">
      <c r="A1820" s="11" t="s">
        <v>1015</v>
      </c>
      <c r="B1820" s="11" t="s">
        <v>19</v>
      </c>
      <c r="C1820" s="11" t="s">
        <v>36</v>
      </c>
      <c r="D1820" s="23" t="s">
        <v>1016</v>
      </c>
      <c r="E1820" s="10"/>
      <c r="F1820" s="10"/>
      <c r="G1820" s="10"/>
      <c r="H1820" s="10"/>
      <c r="I1820" s="10"/>
      <c r="J1820" s="10"/>
      <c r="K1820" s="12">
        <f>K1828</f>
        <v>59</v>
      </c>
      <c r="L1820" s="12">
        <f>L1828</f>
        <v>0</v>
      </c>
      <c r="M1820" s="12">
        <f>M1828</f>
        <v>0</v>
      </c>
    </row>
    <row r="1821" spans="1:13" x14ac:dyDescent="0.35">
      <c r="A1821" s="10"/>
      <c r="B1821" s="10"/>
      <c r="C1821" s="10"/>
      <c r="D1821" s="13"/>
      <c r="E1821" s="10"/>
      <c r="F1821" s="10"/>
      <c r="G1821" s="10"/>
      <c r="H1821" s="10"/>
      <c r="I1821" s="10"/>
      <c r="J1821" s="10"/>
      <c r="K1821" s="10"/>
      <c r="L1821" s="10"/>
      <c r="M1821" s="10"/>
    </row>
    <row r="1822" spans="1:13" x14ac:dyDescent="0.35">
      <c r="A1822" s="10"/>
      <c r="B1822" s="10"/>
      <c r="C1822" s="10"/>
      <c r="D1822" s="13"/>
      <c r="E1822" s="11" t="s">
        <v>0</v>
      </c>
      <c r="F1822" s="10">
        <v>9</v>
      </c>
      <c r="G1822" s="14">
        <v>0</v>
      </c>
      <c r="H1822" s="14">
        <v>0</v>
      </c>
      <c r="I1822" s="14">
        <v>0</v>
      </c>
      <c r="J1822" s="12">
        <f t="shared" ref="J1822:J1827" si="66">F1822*(G1822+ (G1822= 0))*(H1822+ (H1822= 0))*(I1822+ (I1822= 0))</f>
        <v>9</v>
      </c>
      <c r="K1822" s="10"/>
      <c r="L1822" s="10"/>
      <c r="M1822" s="10"/>
    </row>
    <row r="1823" spans="1:13" x14ac:dyDescent="0.35">
      <c r="A1823" s="10"/>
      <c r="B1823" s="10"/>
      <c r="C1823" s="10"/>
      <c r="D1823" s="13"/>
      <c r="E1823" s="11" t="s">
        <v>0</v>
      </c>
      <c r="F1823" s="10">
        <v>2</v>
      </c>
      <c r="G1823" s="14">
        <v>0</v>
      </c>
      <c r="H1823" s="14">
        <v>0</v>
      </c>
      <c r="I1823" s="14">
        <v>0</v>
      </c>
      <c r="J1823" s="12">
        <f t="shared" si="66"/>
        <v>2</v>
      </c>
      <c r="K1823" s="10"/>
      <c r="L1823" s="10"/>
      <c r="M1823" s="10"/>
    </row>
    <row r="1824" spans="1:13" x14ac:dyDescent="0.35">
      <c r="A1824" s="10"/>
      <c r="B1824" s="10"/>
      <c r="C1824" s="10"/>
      <c r="D1824" s="13"/>
      <c r="E1824" s="11" t="s">
        <v>0</v>
      </c>
      <c r="F1824" s="10">
        <v>42</v>
      </c>
      <c r="G1824" s="14">
        <v>0</v>
      </c>
      <c r="H1824" s="14">
        <v>0</v>
      </c>
      <c r="I1824" s="14">
        <v>0</v>
      </c>
      <c r="J1824" s="12">
        <f t="shared" si="66"/>
        <v>42</v>
      </c>
      <c r="K1824" s="10"/>
      <c r="L1824" s="10"/>
      <c r="M1824" s="10"/>
    </row>
    <row r="1825" spans="1:13" x14ac:dyDescent="0.35">
      <c r="A1825" s="10"/>
      <c r="B1825" s="10"/>
      <c r="C1825" s="10"/>
      <c r="D1825" s="13"/>
      <c r="E1825" s="11" t="s">
        <v>0</v>
      </c>
      <c r="F1825" s="10">
        <v>3</v>
      </c>
      <c r="G1825" s="14">
        <v>0</v>
      </c>
      <c r="H1825" s="14">
        <v>0</v>
      </c>
      <c r="I1825" s="14">
        <v>0</v>
      </c>
      <c r="J1825" s="12">
        <f t="shared" si="66"/>
        <v>3</v>
      </c>
      <c r="K1825" s="10"/>
      <c r="L1825" s="10"/>
      <c r="M1825" s="10"/>
    </row>
    <row r="1826" spans="1:13" x14ac:dyDescent="0.35">
      <c r="A1826" s="10"/>
      <c r="B1826" s="10"/>
      <c r="C1826" s="10"/>
      <c r="D1826" s="13"/>
      <c r="E1826" s="11" t="s">
        <v>0</v>
      </c>
      <c r="F1826" s="10">
        <v>3</v>
      </c>
      <c r="G1826" s="14">
        <v>0</v>
      </c>
      <c r="H1826" s="14">
        <v>0</v>
      </c>
      <c r="I1826" s="14">
        <v>0</v>
      </c>
      <c r="J1826" s="12">
        <f t="shared" si="66"/>
        <v>3</v>
      </c>
      <c r="K1826" s="10"/>
      <c r="L1826" s="10"/>
      <c r="M1826" s="10"/>
    </row>
    <row r="1827" spans="1:13" x14ac:dyDescent="0.35">
      <c r="A1827" s="10"/>
      <c r="B1827" s="10"/>
      <c r="C1827" s="10"/>
      <c r="D1827" s="13"/>
      <c r="E1827" s="11" t="s">
        <v>0</v>
      </c>
      <c r="F1827" s="10">
        <v>0</v>
      </c>
      <c r="G1827" s="14">
        <v>0</v>
      </c>
      <c r="H1827" s="14">
        <v>0</v>
      </c>
      <c r="I1827" s="14">
        <v>0</v>
      </c>
      <c r="J1827" s="12">
        <f t="shared" si="66"/>
        <v>0</v>
      </c>
      <c r="K1827" s="10"/>
      <c r="L1827" s="10"/>
      <c r="M1827" s="10"/>
    </row>
    <row r="1828" spans="1:13" x14ac:dyDescent="0.35">
      <c r="A1828" s="10"/>
      <c r="B1828" s="10"/>
      <c r="C1828" s="10"/>
      <c r="D1828" s="13"/>
      <c r="E1828" s="10"/>
      <c r="F1828" s="10"/>
      <c r="G1828" s="10"/>
      <c r="H1828" s="10"/>
      <c r="I1828" s="10"/>
      <c r="J1828" s="15" t="s">
        <v>1017</v>
      </c>
      <c r="K1828" s="9">
        <f>SUM(J1822:J1827)</f>
        <v>59</v>
      </c>
      <c r="L1828" s="14">
        <v>0</v>
      </c>
      <c r="M1828" s="9">
        <f>ROUND(L1828*K1828,2)</f>
        <v>0</v>
      </c>
    </row>
    <row r="1829" spans="1:13" ht="1.1499999999999999" customHeight="1" x14ac:dyDescent="0.35">
      <c r="A1829" s="16"/>
      <c r="B1829" s="16"/>
      <c r="C1829" s="16"/>
      <c r="D1829" s="24"/>
      <c r="E1829" s="16"/>
      <c r="F1829" s="16"/>
      <c r="G1829" s="16"/>
      <c r="H1829" s="16"/>
      <c r="I1829" s="16"/>
      <c r="J1829" s="16"/>
      <c r="K1829" s="16"/>
      <c r="L1829" s="16"/>
      <c r="M1829" s="16"/>
    </row>
    <row r="1830" spans="1:13" x14ac:dyDescent="0.35">
      <c r="A1830" s="11" t="s">
        <v>1018</v>
      </c>
      <c r="B1830" s="11" t="s">
        <v>19</v>
      </c>
      <c r="C1830" s="11" t="s">
        <v>36</v>
      </c>
      <c r="D1830" s="23" t="s">
        <v>1019</v>
      </c>
      <c r="E1830" s="10"/>
      <c r="F1830" s="10"/>
      <c r="G1830" s="10"/>
      <c r="H1830" s="10"/>
      <c r="I1830" s="10"/>
      <c r="J1830" s="10"/>
      <c r="K1830" s="12">
        <f>K1835</f>
        <v>83</v>
      </c>
      <c r="L1830" s="12">
        <f>L1835</f>
        <v>0</v>
      </c>
      <c r="M1830" s="12">
        <f>M1835</f>
        <v>0</v>
      </c>
    </row>
    <row r="1831" spans="1:13" x14ac:dyDescent="0.35">
      <c r="A1831" s="10"/>
      <c r="B1831" s="10"/>
      <c r="C1831" s="10"/>
      <c r="D1831" s="13"/>
      <c r="E1831" s="10"/>
      <c r="F1831" s="10"/>
      <c r="G1831" s="10"/>
      <c r="H1831" s="10"/>
      <c r="I1831" s="10"/>
      <c r="J1831" s="10"/>
      <c r="K1831" s="10"/>
      <c r="L1831" s="10"/>
      <c r="M1831" s="10"/>
    </row>
    <row r="1832" spans="1:13" x14ac:dyDescent="0.35">
      <c r="A1832" s="10"/>
      <c r="B1832" s="10"/>
      <c r="C1832" s="10"/>
      <c r="D1832" s="13"/>
      <c r="E1832" s="11" t="s">
        <v>0</v>
      </c>
      <c r="F1832" s="10">
        <v>42</v>
      </c>
      <c r="G1832" s="14">
        <v>0</v>
      </c>
      <c r="H1832" s="14">
        <v>0</v>
      </c>
      <c r="I1832" s="14">
        <v>0</v>
      </c>
      <c r="J1832" s="12">
        <f>F1832*(G1832+ (G1832= 0))*(H1832+ (H1832= 0))*(I1832+ (I1832= 0))</f>
        <v>42</v>
      </c>
      <c r="K1832" s="10"/>
      <c r="L1832" s="10"/>
      <c r="M1832" s="10"/>
    </row>
    <row r="1833" spans="1:13" x14ac:dyDescent="0.35">
      <c r="A1833" s="10"/>
      <c r="B1833" s="10"/>
      <c r="C1833" s="10"/>
      <c r="D1833" s="13"/>
      <c r="E1833" s="11" t="s">
        <v>0</v>
      </c>
      <c r="F1833" s="10">
        <v>41</v>
      </c>
      <c r="G1833" s="14">
        <v>0</v>
      </c>
      <c r="H1833" s="14">
        <v>0</v>
      </c>
      <c r="I1833" s="14">
        <v>0</v>
      </c>
      <c r="J1833" s="12">
        <f>F1833*(G1833+ (G1833= 0))*(H1833+ (H1833= 0))*(I1833+ (I1833= 0))</f>
        <v>41</v>
      </c>
      <c r="K1833" s="10"/>
      <c r="L1833" s="10"/>
      <c r="M1833" s="10"/>
    </row>
    <row r="1834" spans="1:13" x14ac:dyDescent="0.35">
      <c r="A1834" s="10"/>
      <c r="B1834" s="10"/>
      <c r="C1834" s="10"/>
      <c r="D1834" s="13"/>
      <c r="E1834" s="11" t="s">
        <v>0</v>
      </c>
      <c r="F1834" s="10">
        <v>0</v>
      </c>
      <c r="G1834" s="14">
        <v>0</v>
      </c>
      <c r="H1834" s="14">
        <v>0</v>
      </c>
      <c r="I1834" s="14">
        <v>0</v>
      </c>
      <c r="J1834" s="12">
        <f>F1834*(G1834+ (G1834= 0))*(H1834+ (H1834= 0))*(I1834+ (I1834= 0))</f>
        <v>0</v>
      </c>
      <c r="K1834" s="10"/>
      <c r="L1834" s="10"/>
      <c r="M1834" s="10"/>
    </row>
    <row r="1835" spans="1:13" x14ac:dyDescent="0.35">
      <c r="A1835" s="10"/>
      <c r="B1835" s="10"/>
      <c r="C1835" s="10"/>
      <c r="D1835" s="13"/>
      <c r="E1835" s="10"/>
      <c r="F1835" s="10"/>
      <c r="G1835" s="10"/>
      <c r="H1835" s="10"/>
      <c r="I1835" s="10"/>
      <c r="J1835" s="15" t="s">
        <v>1020</v>
      </c>
      <c r="K1835" s="9">
        <f>SUM(J1832:J1834)</f>
        <v>83</v>
      </c>
      <c r="L1835" s="14">
        <v>0</v>
      </c>
      <c r="M1835" s="9">
        <f>ROUND(L1835*K1835,2)</f>
        <v>0</v>
      </c>
    </row>
    <row r="1836" spans="1:13" ht="1.1499999999999999" customHeight="1" x14ac:dyDescent="0.35">
      <c r="A1836" s="16"/>
      <c r="B1836" s="16"/>
      <c r="C1836" s="16"/>
      <c r="D1836" s="24"/>
      <c r="E1836" s="16"/>
      <c r="F1836" s="16"/>
      <c r="G1836" s="16"/>
      <c r="H1836" s="16"/>
      <c r="I1836" s="16"/>
      <c r="J1836" s="16"/>
      <c r="K1836" s="16"/>
      <c r="L1836" s="16"/>
      <c r="M1836" s="16"/>
    </row>
    <row r="1837" spans="1:13" x14ac:dyDescent="0.35">
      <c r="A1837" s="11" t="s">
        <v>1021</v>
      </c>
      <c r="B1837" s="11" t="s">
        <v>19</v>
      </c>
      <c r="C1837" s="11" t="s">
        <v>36</v>
      </c>
      <c r="D1837" s="23" t="s">
        <v>1022</v>
      </c>
      <c r="E1837" s="10"/>
      <c r="F1837" s="10"/>
      <c r="G1837" s="10"/>
      <c r="H1837" s="10"/>
      <c r="I1837" s="10"/>
      <c r="J1837" s="10"/>
      <c r="K1837" s="12">
        <f>K1841</f>
        <v>41</v>
      </c>
      <c r="L1837" s="12">
        <f>L1841</f>
        <v>0</v>
      </c>
      <c r="M1837" s="12">
        <f>M1841</f>
        <v>0</v>
      </c>
    </row>
    <row r="1838" spans="1:13" ht="31.5" x14ac:dyDescent="0.35">
      <c r="A1838" s="10"/>
      <c r="B1838" s="10"/>
      <c r="C1838" s="10"/>
      <c r="D1838" s="13" t="s">
        <v>1023</v>
      </c>
      <c r="E1838" s="10"/>
      <c r="F1838" s="10"/>
      <c r="G1838" s="10"/>
      <c r="H1838" s="10"/>
      <c r="I1838" s="10"/>
      <c r="J1838" s="10"/>
      <c r="K1838" s="10"/>
      <c r="L1838" s="10"/>
      <c r="M1838" s="10"/>
    </row>
    <row r="1839" spans="1:13" x14ac:dyDescent="0.35">
      <c r="A1839" s="10"/>
      <c r="B1839" s="10"/>
      <c r="C1839" s="10"/>
      <c r="D1839" s="13"/>
      <c r="E1839" s="11" t="s">
        <v>0</v>
      </c>
      <c r="F1839" s="10">
        <v>41</v>
      </c>
      <c r="G1839" s="14">
        <v>0</v>
      </c>
      <c r="H1839" s="14">
        <v>0</v>
      </c>
      <c r="I1839" s="14">
        <v>0</v>
      </c>
      <c r="J1839" s="12">
        <f>F1839*(G1839+ (G1839= 0))*(H1839+ (H1839= 0))*(I1839+ (I1839= 0))</f>
        <v>41</v>
      </c>
      <c r="K1839" s="10"/>
      <c r="L1839" s="10"/>
      <c r="M1839" s="10"/>
    </row>
    <row r="1840" spans="1:13" x14ac:dyDescent="0.35">
      <c r="A1840" s="10"/>
      <c r="B1840" s="10"/>
      <c r="C1840" s="10"/>
      <c r="D1840" s="13"/>
      <c r="E1840" s="11" t="s">
        <v>0</v>
      </c>
      <c r="F1840" s="10">
        <v>0</v>
      </c>
      <c r="G1840" s="14">
        <v>0</v>
      </c>
      <c r="H1840" s="14">
        <v>0</v>
      </c>
      <c r="I1840" s="14">
        <v>0</v>
      </c>
      <c r="J1840" s="12">
        <f>F1840*(G1840+ (G1840= 0))*(H1840+ (H1840= 0))*(I1840+ (I1840= 0))</f>
        <v>0</v>
      </c>
      <c r="K1840" s="10"/>
      <c r="L1840" s="10"/>
      <c r="M1840" s="10"/>
    </row>
    <row r="1841" spans="1:13" x14ac:dyDescent="0.35">
      <c r="A1841" s="10"/>
      <c r="B1841" s="10"/>
      <c r="C1841" s="10"/>
      <c r="D1841" s="13"/>
      <c r="E1841" s="10"/>
      <c r="F1841" s="10"/>
      <c r="G1841" s="10"/>
      <c r="H1841" s="10"/>
      <c r="I1841" s="10"/>
      <c r="J1841" s="15" t="s">
        <v>1024</v>
      </c>
      <c r="K1841" s="9">
        <f>SUM(J1839:J1840)</f>
        <v>41</v>
      </c>
      <c r="L1841" s="14">
        <v>0</v>
      </c>
      <c r="M1841" s="9">
        <f>ROUND(L1841*K1841,2)</f>
        <v>0</v>
      </c>
    </row>
    <row r="1842" spans="1:13" ht="1.1499999999999999" customHeight="1" x14ac:dyDescent="0.35">
      <c r="A1842" s="16"/>
      <c r="B1842" s="16"/>
      <c r="C1842" s="16"/>
      <c r="D1842" s="24"/>
      <c r="E1842" s="16"/>
      <c r="F1842" s="16"/>
      <c r="G1842" s="16"/>
      <c r="H1842" s="16"/>
      <c r="I1842" s="16"/>
      <c r="J1842" s="16"/>
      <c r="K1842" s="16"/>
      <c r="L1842" s="16"/>
      <c r="M1842" s="16"/>
    </row>
    <row r="1843" spans="1:13" x14ac:dyDescent="0.35">
      <c r="A1843" s="11" t="s">
        <v>1025</v>
      </c>
      <c r="B1843" s="11" t="s">
        <v>19</v>
      </c>
      <c r="C1843" s="11" t="s">
        <v>36</v>
      </c>
      <c r="D1843" s="23" t="s">
        <v>1026</v>
      </c>
      <c r="E1843" s="10"/>
      <c r="F1843" s="10"/>
      <c r="G1843" s="10"/>
      <c r="H1843" s="10"/>
      <c r="I1843" s="10"/>
      <c r="J1843" s="10"/>
      <c r="K1843" s="12">
        <f>K1853</f>
        <v>4</v>
      </c>
      <c r="L1843" s="12">
        <f>L1853</f>
        <v>0</v>
      </c>
      <c r="M1843" s="12">
        <f>M1853</f>
        <v>0</v>
      </c>
    </row>
    <row r="1844" spans="1:13" ht="126" x14ac:dyDescent="0.35">
      <c r="A1844" s="10"/>
      <c r="B1844" s="10"/>
      <c r="C1844" s="10"/>
      <c r="D1844" s="13" t="s">
        <v>1027</v>
      </c>
      <c r="E1844" s="10"/>
      <c r="F1844" s="10"/>
      <c r="G1844" s="10"/>
      <c r="H1844" s="10"/>
      <c r="I1844" s="10"/>
      <c r="J1844" s="10"/>
      <c r="K1844" s="10"/>
      <c r="L1844" s="10"/>
      <c r="M1844" s="10"/>
    </row>
    <row r="1845" spans="1:13" x14ac:dyDescent="0.35">
      <c r="A1845" s="10"/>
      <c r="B1845" s="10"/>
      <c r="C1845" s="10"/>
      <c r="D1845" s="13"/>
      <c r="E1845" s="11" t="s">
        <v>0</v>
      </c>
      <c r="F1845" s="10">
        <v>1</v>
      </c>
      <c r="G1845" s="14">
        <v>0</v>
      </c>
      <c r="H1845" s="14">
        <v>0</v>
      </c>
      <c r="I1845" s="14">
        <v>0</v>
      </c>
      <c r="J1845" s="12">
        <f t="shared" ref="J1845:J1852" si="67">F1845*(G1845+ (G1845= 0))*(H1845+ (H1845= 0))*(I1845+ (I1845= 0))</f>
        <v>1</v>
      </c>
      <c r="K1845" s="10"/>
      <c r="L1845" s="10"/>
      <c r="M1845" s="10"/>
    </row>
    <row r="1846" spans="1:13" x14ac:dyDescent="0.35">
      <c r="A1846" s="10"/>
      <c r="B1846" s="10"/>
      <c r="C1846" s="10"/>
      <c r="D1846" s="13"/>
      <c r="E1846" s="11" t="s">
        <v>0</v>
      </c>
      <c r="F1846" s="10">
        <v>2</v>
      </c>
      <c r="G1846" s="14">
        <v>0</v>
      </c>
      <c r="H1846" s="14">
        <v>0</v>
      </c>
      <c r="I1846" s="14">
        <v>0</v>
      </c>
      <c r="J1846" s="12">
        <f t="shared" si="67"/>
        <v>2</v>
      </c>
      <c r="K1846" s="10"/>
      <c r="L1846" s="10"/>
      <c r="M1846" s="10"/>
    </row>
    <row r="1847" spans="1:13" x14ac:dyDescent="0.35">
      <c r="A1847" s="10"/>
      <c r="B1847" s="10"/>
      <c r="C1847" s="10"/>
      <c r="D1847" s="13"/>
      <c r="E1847" s="11" t="s">
        <v>0</v>
      </c>
      <c r="F1847" s="10">
        <v>6</v>
      </c>
      <c r="G1847" s="14">
        <v>0</v>
      </c>
      <c r="H1847" s="14">
        <v>0</v>
      </c>
      <c r="I1847" s="14">
        <v>0</v>
      </c>
      <c r="J1847" s="12">
        <f t="shared" si="67"/>
        <v>6</v>
      </c>
      <c r="K1847" s="10"/>
      <c r="L1847" s="10"/>
      <c r="M1847" s="10"/>
    </row>
    <row r="1848" spans="1:13" x14ac:dyDescent="0.35">
      <c r="A1848" s="10"/>
      <c r="B1848" s="10"/>
      <c r="C1848" s="10"/>
      <c r="D1848" s="13"/>
      <c r="E1848" s="11" t="s">
        <v>0</v>
      </c>
      <c r="F1848" s="10">
        <v>5</v>
      </c>
      <c r="G1848" s="14">
        <v>0</v>
      </c>
      <c r="H1848" s="14">
        <v>0</v>
      </c>
      <c r="I1848" s="14">
        <v>0</v>
      </c>
      <c r="J1848" s="12">
        <f t="shared" si="67"/>
        <v>5</v>
      </c>
      <c r="K1848" s="10"/>
      <c r="L1848" s="10"/>
      <c r="M1848" s="10"/>
    </row>
    <row r="1849" spans="1:13" x14ac:dyDescent="0.35">
      <c r="A1849" s="10"/>
      <c r="B1849" s="10"/>
      <c r="C1849" s="10"/>
      <c r="D1849" s="13"/>
      <c r="E1849" s="11" t="s">
        <v>0</v>
      </c>
      <c r="F1849" s="10">
        <v>5</v>
      </c>
      <c r="G1849" s="14">
        <v>0</v>
      </c>
      <c r="H1849" s="14">
        <v>0</v>
      </c>
      <c r="I1849" s="14">
        <v>0</v>
      </c>
      <c r="J1849" s="12">
        <f t="shared" si="67"/>
        <v>5</v>
      </c>
      <c r="K1849" s="10"/>
      <c r="L1849" s="10"/>
      <c r="M1849" s="10"/>
    </row>
    <row r="1850" spans="1:13" x14ac:dyDescent="0.35">
      <c r="A1850" s="10"/>
      <c r="B1850" s="10"/>
      <c r="C1850" s="10"/>
      <c r="D1850" s="13"/>
      <c r="E1850" s="11" t="s">
        <v>0</v>
      </c>
      <c r="F1850" s="10">
        <v>5</v>
      </c>
      <c r="G1850" s="14">
        <v>0</v>
      </c>
      <c r="H1850" s="14">
        <v>0</v>
      </c>
      <c r="I1850" s="14">
        <v>0</v>
      </c>
      <c r="J1850" s="12">
        <f t="shared" si="67"/>
        <v>5</v>
      </c>
      <c r="K1850" s="10"/>
      <c r="L1850" s="10"/>
      <c r="M1850" s="10"/>
    </row>
    <row r="1851" spans="1:13" x14ac:dyDescent="0.35">
      <c r="A1851" s="10"/>
      <c r="B1851" s="10"/>
      <c r="C1851" s="10"/>
      <c r="D1851" s="13"/>
      <c r="E1851" s="11" t="s">
        <v>0</v>
      </c>
      <c r="F1851" s="10">
        <v>-20</v>
      </c>
      <c r="G1851" s="14">
        <v>0</v>
      </c>
      <c r="H1851" s="14">
        <v>0</v>
      </c>
      <c r="I1851" s="14">
        <v>0</v>
      </c>
      <c r="J1851" s="12">
        <f t="shared" si="67"/>
        <v>-20</v>
      </c>
      <c r="K1851" s="10"/>
      <c r="L1851" s="10"/>
      <c r="M1851" s="10"/>
    </row>
    <row r="1852" spans="1:13" x14ac:dyDescent="0.35">
      <c r="A1852" s="10"/>
      <c r="B1852" s="10"/>
      <c r="C1852" s="10"/>
      <c r="D1852" s="13"/>
      <c r="E1852" s="11" t="s">
        <v>0</v>
      </c>
      <c r="F1852" s="10">
        <v>0</v>
      </c>
      <c r="G1852" s="14">
        <v>0</v>
      </c>
      <c r="H1852" s="14">
        <v>0</v>
      </c>
      <c r="I1852" s="14">
        <v>0</v>
      </c>
      <c r="J1852" s="12">
        <f t="shared" si="67"/>
        <v>0</v>
      </c>
      <c r="K1852" s="10"/>
      <c r="L1852" s="10"/>
      <c r="M1852" s="10"/>
    </row>
    <row r="1853" spans="1:13" x14ac:dyDescent="0.35">
      <c r="A1853" s="10"/>
      <c r="B1853" s="10"/>
      <c r="C1853" s="10"/>
      <c r="D1853" s="13"/>
      <c r="E1853" s="10"/>
      <c r="F1853" s="10"/>
      <c r="G1853" s="10"/>
      <c r="H1853" s="10"/>
      <c r="I1853" s="10"/>
      <c r="J1853" s="15" t="s">
        <v>1025</v>
      </c>
      <c r="K1853" s="9">
        <f>SUM(J1845:J1852)</f>
        <v>4</v>
      </c>
      <c r="L1853" s="14">
        <v>0</v>
      </c>
      <c r="M1853" s="9">
        <f>ROUND(L1853*K1853,2)</f>
        <v>0</v>
      </c>
    </row>
    <row r="1854" spans="1:13" ht="1.1499999999999999" customHeight="1" x14ac:dyDescent="0.35">
      <c r="A1854" s="16"/>
      <c r="B1854" s="16"/>
      <c r="C1854" s="16"/>
      <c r="D1854" s="24"/>
      <c r="E1854" s="16"/>
      <c r="F1854" s="16"/>
      <c r="G1854" s="16"/>
      <c r="H1854" s="16"/>
      <c r="I1854" s="16"/>
      <c r="J1854" s="16"/>
      <c r="K1854" s="16"/>
      <c r="L1854" s="16"/>
      <c r="M1854" s="16"/>
    </row>
    <row r="1855" spans="1:13" x14ac:dyDescent="0.35">
      <c r="A1855" s="11" t="s">
        <v>1028</v>
      </c>
      <c r="B1855" s="11" t="s">
        <v>19</v>
      </c>
      <c r="C1855" s="11" t="s">
        <v>36</v>
      </c>
      <c r="D1855" s="23" t="s">
        <v>1029</v>
      </c>
      <c r="E1855" s="10"/>
      <c r="F1855" s="10"/>
      <c r="G1855" s="10"/>
      <c r="H1855" s="10"/>
      <c r="I1855" s="10"/>
      <c r="J1855" s="10"/>
      <c r="K1855" s="12">
        <f>K1859</f>
        <v>20</v>
      </c>
      <c r="L1855" s="12">
        <f>L1859</f>
        <v>0</v>
      </c>
      <c r="M1855" s="12">
        <f>M1859</f>
        <v>0</v>
      </c>
    </row>
    <row r="1856" spans="1:13" x14ac:dyDescent="0.35">
      <c r="A1856" s="10"/>
      <c r="B1856" s="10"/>
      <c r="C1856" s="10"/>
      <c r="D1856" s="13"/>
      <c r="E1856" s="10"/>
      <c r="F1856" s="10"/>
      <c r="G1856" s="10"/>
      <c r="H1856" s="10"/>
      <c r="I1856" s="10"/>
      <c r="J1856" s="10"/>
      <c r="K1856" s="10"/>
      <c r="L1856" s="10"/>
      <c r="M1856" s="10"/>
    </row>
    <row r="1857" spans="1:13" x14ac:dyDescent="0.35">
      <c r="A1857" s="10"/>
      <c r="B1857" s="10"/>
      <c r="C1857" s="10"/>
      <c r="D1857" s="13"/>
      <c r="E1857" s="11" t="s">
        <v>0</v>
      </c>
      <c r="F1857" s="10">
        <v>20</v>
      </c>
      <c r="G1857" s="14">
        <v>0</v>
      </c>
      <c r="H1857" s="14">
        <v>0</v>
      </c>
      <c r="I1857" s="14">
        <v>0</v>
      </c>
      <c r="J1857" s="12">
        <f>F1857*(G1857+ (G1857= 0))*(H1857+ (H1857= 0))*(I1857+ (I1857= 0))</f>
        <v>20</v>
      </c>
      <c r="K1857" s="10"/>
      <c r="L1857" s="10"/>
      <c r="M1857" s="10"/>
    </row>
    <row r="1858" spans="1:13" x14ac:dyDescent="0.35">
      <c r="A1858" s="10"/>
      <c r="B1858" s="10"/>
      <c r="C1858" s="10"/>
      <c r="D1858" s="13"/>
      <c r="E1858" s="11" t="s">
        <v>0</v>
      </c>
      <c r="F1858" s="10">
        <v>0</v>
      </c>
      <c r="G1858" s="14">
        <v>0</v>
      </c>
      <c r="H1858" s="14">
        <v>0</v>
      </c>
      <c r="I1858" s="14">
        <v>0</v>
      </c>
      <c r="J1858" s="12">
        <f>F1858*(G1858+ (G1858= 0))*(H1858+ (H1858= 0))*(I1858+ (I1858= 0))</f>
        <v>0</v>
      </c>
      <c r="K1858" s="10"/>
      <c r="L1858" s="10"/>
      <c r="M1858" s="10"/>
    </row>
    <row r="1859" spans="1:13" x14ac:dyDescent="0.35">
      <c r="A1859" s="10"/>
      <c r="B1859" s="10"/>
      <c r="C1859" s="10"/>
      <c r="D1859" s="13"/>
      <c r="E1859" s="10"/>
      <c r="F1859" s="10"/>
      <c r="G1859" s="10"/>
      <c r="H1859" s="10"/>
      <c r="I1859" s="10"/>
      <c r="J1859" s="15" t="s">
        <v>1030</v>
      </c>
      <c r="K1859" s="9">
        <f>SUM(J1857:J1858)</f>
        <v>20</v>
      </c>
      <c r="L1859" s="14">
        <v>0</v>
      </c>
      <c r="M1859" s="9">
        <f>ROUND(L1859*K1859,2)</f>
        <v>0</v>
      </c>
    </row>
    <row r="1860" spans="1:13" ht="1.1499999999999999" customHeight="1" x14ac:dyDescent="0.35">
      <c r="A1860" s="16"/>
      <c r="B1860" s="16"/>
      <c r="C1860" s="16"/>
      <c r="D1860" s="24"/>
      <c r="E1860" s="16"/>
      <c r="F1860" s="16"/>
      <c r="G1860" s="16"/>
      <c r="H1860" s="16"/>
      <c r="I1860" s="16"/>
      <c r="J1860" s="16"/>
      <c r="K1860" s="16"/>
      <c r="L1860" s="16"/>
      <c r="M1860" s="16"/>
    </row>
    <row r="1861" spans="1:13" x14ac:dyDescent="0.35">
      <c r="A1861" s="11" t="s">
        <v>1031</v>
      </c>
      <c r="B1861" s="11" t="s">
        <v>19</v>
      </c>
      <c r="C1861" s="11" t="s">
        <v>36</v>
      </c>
      <c r="D1861" s="23" t="s">
        <v>1032</v>
      </c>
      <c r="E1861" s="10"/>
      <c r="F1861" s="10"/>
      <c r="G1861" s="10"/>
      <c r="H1861" s="10"/>
      <c r="I1861" s="10"/>
      <c r="J1861" s="10"/>
      <c r="K1861" s="12">
        <f>K1869</f>
        <v>18</v>
      </c>
      <c r="L1861" s="12">
        <f>L1869</f>
        <v>0</v>
      </c>
      <c r="M1861" s="12">
        <f>M1869</f>
        <v>0</v>
      </c>
    </row>
    <row r="1862" spans="1:13" ht="31.5" x14ac:dyDescent="0.35">
      <c r="A1862" s="10"/>
      <c r="B1862" s="10"/>
      <c r="C1862" s="10"/>
      <c r="D1862" s="13" t="s">
        <v>1033</v>
      </c>
      <c r="E1862" s="10"/>
      <c r="F1862" s="10"/>
      <c r="G1862" s="10"/>
      <c r="H1862" s="10"/>
      <c r="I1862" s="10"/>
      <c r="J1862" s="10"/>
      <c r="K1862" s="10"/>
      <c r="L1862" s="10"/>
      <c r="M1862" s="10"/>
    </row>
    <row r="1863" spans="1:13" x14ac:dyDescent="0.35">
      <c r="A1863" s="10"/>
      <c r="B1863" s="10"/>
      <c r="C1863" s="10"/>
      <c r="D1863" s="13"/>
      <c r="E1863" s="11" t="s">
        <v>0</v>
      </c>
      <c r="F1863" s="10">
        <v>1</v>
      </c>
      <c r="G1863" s="14">
        <v>0</v>
      </c>
      <c r="H1863" s="14">
        <v>0</v>
      </c>
      <c r="I1863" s="14">
        <v>0</v>
      </c>
      <c r="J1863" s="12">
        <f t="shared" ref="J1863:J1868" si="68">F1863*(G1863+ (G1863= 0))*(H1863+ (H1863= 0))*(I1863+ (I1863= 0))</f>
        <v>1</v>
      </c>
      <c r="K1863" s="10"/>
      <c r="L1863" s="10"/>
      <c r="M1863" s="10"/>
    </row>
    <row r="1864" spans="1:13" x14ac:dyDescent="0.35">
      <c r="A1864" s="10"/>
      <c r="B1864" s="10"/>
      <c r="C1864" s="10"/>
      <c r="D1864" s="13"/>
      <c r="E1864" s="11" t="s">
        <v>0</v>
      </c>
      <c r="F1864" s="10">
        <v>5</v>
      </c>
      <c r="G1864" s="14">
        <v>0</v>
      </c>
      <c r="H1864" s="14">
        <v>0</v>
      </c>
      <c r="I1864" s="14">
        <v>0</v>
      </c>
      <c r="J1864" s="12">
        <f t="shared" si="68"/>
        <v>5</v>
      </c>
      <c r="K1864" s="10"/>
      <c r="L1864" s="10"/>
      <c r="M1864" s="10"/>
    </row>
    <row r="1865" spans="1:13" x14ac:dyDescent="0.35">
      <c r="A1865" s="10"/>
      <c r="B1865" s="10"/>
      <c r="C1865" s="10"/>
      <c r="D1865" s="13"/>
      <c r="E1865" s="11" t="s">
        <v>0</v>
      </c>
      <c r="F1865" s="10">
        <v>4</v>
      </c>
      <c r="G1865" s="14">
        <v>0</v>
      </c>
      <c r="H1865" s="14">
        <v>0</v>
      </c>
      <c r="I1865" s="14">
        <v>0</v>
      </c>
      <c r="J1865" s="12">
        <f t="shared" si="68"/>
        <v>4</v>
      </c>
      <c r="K1865" s="10"/>
      <c r="L1865" s="10"/>
      <c r="M1865" s="10"/>
    </row>
    <row r="1866" spans="1:13" x14ac:dyDescent="0.35">
      <c r="A1866" s="10"/>
      <c r="B1866" s="10"/>
      <c r="C1866" s="10"/>
      <c r="D1866" s="13"/>
      <c r="E1866" s="11" t="s">
        <v>0</v>
      </c>
      <c r="F1866" s="10">
        <v>4</v>
      </c>
      <c r="G1866" s="14">
        <v>0</v>
      </c>
      <c r="H1866" s="14">
        <v>0</v>
      </c>
      <c r="I1866" s="14">
        <v>0</v>
      </c>
      <c r="J1866" s="12">
        <f t="shared" si="68"/>
        <v>4</v>
      </c>
      <c r="K1866" s="10"/>
      <c r="L1866" s="10"/>
      <c r="M1866" s="10"/>
    </row>
    <row r="1867" spans="1:13" x14ac:dyDescent="0.35">
      <c r="A1867" s="10"/>
      <c r="B1867" s="10"/>
      <c r="C1867" s="10"/>
      <c r="D1867" s="13"/>
      <c r="E1867" s="11" t="s">
        <v>0</v>
      </c>
      <c r="F1867" s="10">
        <v>4</v>
      </c>
      <c r="G1867" s="14">
        <v>0</v>
      </c>
      <c r="H1867" s="14">
        <v>0</v>
      </c>
      <c r="I1867" s="14">
        <v>0</v>
      </c>
      <c r="J1867" s="12">
        <f t="shared" si="68"/>
        <v>4</v>
      </c>
      <c r="K1867" s="10"/>
      <c r="L1867" s="10"/>
      <c r="M1867" s="10"/>
    </row>
    <row r="1868" spans="1:13" x14ac:dyDescent="0.35">
      <c r="A1868" s="10"/>
      <c r="B1868" s="10"/>
      <c r="C1868" s="10"/>
      <c r="D1868" s="13"/>
      <c r="E1868" s="11" t="s">
        <v>0</v>
      </c>
      <c r="F1868" s="10">
        <v>0</v>
      </c>
      <c r="G1868" s="14">
        <v>0</v>
      </c>
      <c r="H1868" s="14">
        <v>0</v>
      </c>
      <c r="I1868" s="14">
        <v>0</v>
      </c>
      <c r="J1868" s="12">
        <f t="shared" si="68"/>
        <v>0</v>
      </c>
      <c r="K1868" s="10"/>
      <c r="L1868" s="10"/>
      <c r="M1868" s="10"/>
    </row>
    <row r="1869" spans="1:13" x14ac:dyDescent="0.35">
      <c r="A1869" s="10"/>
      <c r="B1869" s="10"/>
      <c r="C1869" s="10"/>
      <c r="D1869" s="13"/>
      <c r="E1869" s="10"/>
      <c r="F1869" s="10"/>
      <c r="G1869" s="10"/>
      <c r="H1869" s="10"/>
      <c r="I1869" s="10"/>
      <c r="J1869" s="15" t="s">
        <v>1031</v>
      </c>
      <c r="K1869" s="9">
        <f>SUM(J1863:J1868)</f>
        <v>18</v>
      </c>
      <c r="L1869" s="14">
        <v>0</v>
      </c>
      <c r="M1869" s="9">
        <f>ROUND(L1869*K1869,2)</f>
        <v>0</v>
      </c>
    </row>
    <row r="1870" spans="1:13" ht="1.1499999999999999" customHeight="1" x14ac:dyDescent="0.35">
      <c r="A1870" s="16"/>
      <c r="B1870" s="16"/>
      <c r="C1870" s="16"/>
      <c r="D1870" s="24"/>
      <c r="E1870" s="16"/>
      <c r="F1870" s="16"/>
      <c r="G1870" s="16"/>
      <c r="H1870" s="16"/>
      <c r="I1870" s="16"/>
      <c r="J1870" s="16"/>
      <c r="K1870" s="16"/>
      <c r="L1870" s="16"/>
      <c r="M1870" s="16"/>
    </row>
    <row r="1871" spans="1:13" x14ac:dyDescent="0.35">
      <c r="A1871" s="11" t="s">
        <v>1034</v>
      </c>
      <c r="B1871" s="11" t="s">
        <v>19</v>
      </c>
      <c r="C1871" s="11" t="s">
        <v>36</v>
      </c>
      <c r="D1871" s="23" t="s">
        <v>1035</v>
      </c>
      <c r="E1871" s="10"/>
      <c r="F1871" s="10"/>
      <c r="G1871" s="10"/>
      <c r="H1871" s="10"/>
      <c r="I1871" s="10"/>
      <c r="J1871" s="10"/>
      <c r="K1871" s="12">
        <f>K1878</f>
        <v>10</v>
      </c>
      <c r="L1871" s="12">
        <f>L1878</f>
        <v>0</v>
      </c>
      <c r="M1871" s="12">
        <f>M1878</f>
        <v>0</v>
      </c>
    </row>
    <row r="1872" spans="1:13" ht="31.5" x14ac:dyDescent="0.35">
      <c r="A1872" s="10"/>
      <c r="B1872" s="10"/>
      <c r="C1872" s="10"/>
      <c r="D1872" s="13" t="s">
        <v>1036</v>
      </c>
      <c r="E1872" s="10"/>
      <c r="F1872" s="10"/>
      <c r="G1872" s="10"/>
      <c r="H1872" s="10"/>
      <c r="I1872" s="10"/>
      <c r="J1872" s="10"/>
      <c r="K1872" s="10"/>
      <c r="L1872" s="10"/>
      <c r="M1872" s="10"/>
    </row>
    <row r="1873" spans="1:13" x14ac:dyDescent="0.35">
      <c r="A1873" s="10"/>
      <c r="B1873" s="10"/>
      <c r="C1873" s="10"/>
      <c r="D1873" s="13"/>
      <c r="E1873" s="11" t="s">
        <v>0</v>
      </c>
      <c r="F1873" s="10">
        <v>5</v>
      </c>
      <c r="G1873" s="14">
        <v>0</v>
      </c>
      <c r="H1873" s="14">
        <v>0</v>
      </c>
      <c r="I1873" s="14">
        <v>0</v>
      </c>
      <c r="J1873" s="12">
        <f>F1873*(G1873+ (G1873= 0))*(H1873+ (H1873= 0))*(I1873+ (I1873= 0))</f>
        <v>5</v>
      </c>
      <c r="K1873" s="10"/>
      <c r="L1873" s="10"/>
      <c r="M1873" s="10"/>
    </row>
    <row r="1874" spans="1:13" x14ac:dyDescent="0.35">
      <c r="A1874" s="10"/>
      <c r="B1874" s="10"/>
      <c r="C1874" s="10"/>
      <c r="D1874" s="13"/>
      <c r="E1874" s="11" t="s">
        <v>0</v>
      </c>
      <c r="F1874" s="10">
        <v>2</v>
      </c>
      <c r="G1874" s="14">
        <v>0</v>
      </c>
      <c r="H1874" s="14">
        <v>0</v>
      </c>
      <c r="I1874" s="14">
        <v>0</v>
      </c>
      <c r="J1874" s="12">
        <f>F1874*(G1874+ (G1874= 0))*(H1874+ (H1874= 0))*(I1874+ (I1874= 0))</f>
        <v>2</v>
      </c>
      <c r="K1874" s="10"/>
      <c r="L1874" s="10"/>
      <c r="M1874" s="10"/>
    </row>
    <row r="1875" spans="1:13" x14ac:dyDescent="0.35">
      <c r="A1875" s="10"/>
      <c r="B1875" s="10"/>
      <c r="C1875" s="10"/>
      <c r="D1875" s="13"/>
      <c r="E1875" s="11" t="s">
        <v>0</v>
      </c>
      <c r="F1875" s="10">
        <v>2</v>
      </c>
      <c r="G1875" s="14">
        <v>0</v>
      </c>
      <c r="H1875" s="14">
        <v>0</v>
      </c>
      <c r="I1875" s="14">
        <v>0</v>
      </c>
      <c r="J1875" s="12">
        <f>F1875*(G1875+ (G1875= 0))*(H1875+ (H1875= 0))*(I1875+ (I1875= 0))</f>
        <v>2</v>
      </c>
      <c r="K1875" s="10"/>
      <c r="L1875" s="10"/>
      <c r="M1875" s="10"/>
    </row>
    <row r="1876" spans="1:13" x14ac:dyDescent="0.35">
      <c r="A1876" s="10"/>
      <c r="B1876" s="10"/>
      <c r="C1876" s="10"/>
      <c r="D1876" s="13"/>
      <c r="E1876" s="11" t="s">
        <v>0</v>
      </c>
      <c r="F1876" s="10">
        <v>1</v>
      </c>
      <c r="G1876" s="14">
        <v>0</v>
      </c>
      <c r="H1876" s="14">
        <v>0</v>
      </c>
      <c r="I1876" s="14">
        <v>0</v>
      </c>
      <c r="J1876" s="12">
        <f>F1876*(G1876+ (G1876= 0))*(H1876+ (H1876= 0))*(I1876+ (I1876= 0))</f>
        <v>1</v>
      </c>
      <c r="K1876" s="10"/>
      <c r="L1876" s="10"/>
      <c r="M1876" s="10"/>
    </row>
    <row r="1877" spans="1:13" x14ac:dyDescent="0.35">
      <c r="A1877" s="10"/>
      <c r="B1877" s="10"/>
      <c r="C1877" s="10"/>
      <c r="D1877" s="13"/>
      <c r="E1877" s="11" t="s">
        <v>0</v>
      </c>
      <c r="F1877" s="10">
        <v>0</v>
      </c>
      <c r="G1877" s="14">
        <v>0</v>
      </c>
      <c r="H1877" s="14">
        <v>0</v>
      </c>
      <c r="I1877" s="14">
        <v>0</v>
      </c>
      <c r="J1877" s="12">
        <f>F1877*(G1877+ (G1877= 0))*(H1877+ (H1877= 0))*(I1877+ (I1877= 0))</f>
        <v>0</v>
      </c>
      <c r="K1877" s="10"/>
      <c r="L1877" s="10"/>
      <c r="M1877" s="10"/>
    </row>
    <row r="1878" spans="1:13" x14ac:dyDescent="0.35">
      <c r="A1878" s="10"/>
      <c r="B1878" s="10"/>
      <c r="C1878" s="10"/>
      <c r="D1878" s="13"/>
      <c r="E1878" s="10"/>
      <c r="F1878" s="10"/>
      <c r="G1878" s="10"/>
      <c r="H1878" s="10"/>
      <c r="I1878" s="10"/>
      <c r="J1878" s="15" t="s">
        <v>1034</v>
      </c>
      <c r="K1878" s="9">
        <f>SUM(J1873:J1877)</f>
        <v>10</v>
      </c>
      <c r="L1878" s="14">
        <v>0</v>
      </c>
      <c r="M1878" s="9">
        <f>ROUND(L1878*K1878,2)</f>
        <v>0</v>
      </c>
    </row>
    <row r="1879" spans="1:13" ht="1.1499999999999999" customHeight="1" x14ac:dyDescent="0.35">
      <c r="A1879" s="16"/>
      <c r="B1879" s="16"/>
      <c r="C1879" s="16"/>
      <c r="D1879" s="24"/>
      <c r="E1879" s="16"/>
      <c r="F1879" s="16"/>
      <c r="G1879" s="16"/>
      <c r="H1879" s="16"/>
      <c r="I1879" s="16"/>
      <c r="J1879" s="16"/>
      <c r="K1879" s="16"/>
      <c r="L1879" s="16"/>
      <c r="M1879" s="16"/>
    </row>
    <row r="1880" spans="1:13" x14ac:dyDescent="0.35">
      <c r="A1880" s="11" t="s">
        <v>1037</v>
      </c>
      <c r="B1880" s="11" t="s">
        <v>19</v>
      </c>
      <c r="C1880" s="11" t="s">
        <v>36</v>
      </c>
      <c r="D1880" s="23" t="s">
        <v>1038</v>
      </c>
      <c r="E1880" s="10"/>
      <c r="F1880" s="10"/>
      <c r="G1880" s="10"/>
      <c r="H1880" s="10"/>
      <c r="I1880" s="10"/>
      <c r="J1880" s="10"/>
      <c r="K1880" s="12">
        <f>K1884</f>
        <v>6</v>
      </c>
      <c r="L1880" s="12">
        <f>L1884</f>
        <v>0</v>
      </c>
      <c r="M1880" s="12">
        <f>M1884</f>
        <v>0</v>
      </c>
    </row>
    <row r="1881" spans="1:13" x14ac:dyDescent="0.35">
      <c r="A1881" s="10"/>
      <c r="B1881" s="10"/>
      <c r="C1881" s="10"/>
      <c r="D1881" s="13"/>
      <c r="E1881" s="10"/>
      <c r="F1881" s="10"/>
      <c r="G1881" s="10"/>
      <c r="H1881" s="10"/>
      <c r="I1881" s="10"/>
      <c r="J1881" s="10"/>
      <c r="K1881" s="10"/>
      <c r="L1881" s="10"/>
      <c r="M1881" s="10"/>
    </row>
    <row r="1882" spans="1:13" x14ac:dyDescent="0.35">
      <c r="A1882" s="10"/>
      <c r="B1882" s="10"/>
      <c r="C1882" s="10"/>
      <c r="D1882" s="13"/>
      <c r="E1882" s="11" t="s">
        <v>0</v>
      </c>
      <c r="F1882" s="10">
        <v>6</v>
      </c>
      <c r="G1882" s="14">
        <v>0</v>
      </c>
      <c r="H1882" s="14">
        <v>0</v>
      </c>
      <c r="I1882" s="14">
        <v>0</v>
      </c>
      <c r="J1882" s="12">
        <f>F1882*(G1882+ (G1882= 0))*(H1882+ (H1882= 0))*(I1882+ (I1882= 0))</f>
        <v>6</v>
      </c>
      <c r="K1882" s="10"/>
      <c r="L1882" s="10"/>
      <c r="M1882" s="10"/>
    </row>
    <row r="1883" spans="1:13" x14ac:dyDescent="0.35">
      <c r="A1883" s="10"/>
      <c r="B1883" s="10"/>
      <c r="C1883" s="10"/>
      <c r="D1883" s="13"/>
      <c r="E1883" s="11" t="s">
        <v>0</v>
      </c>
      <c r="F1883" s="10">
        <v>0</v>
      </c>
      <c r="G1883" s="14">
        <v>0</v>
      </c>
      <c r="H1883" s="14">
        <v>0</v>
      </c>
      <c r="I1883" s="14">
        <v>0</v>
      </c>
      <c r="J1883" s="12">
        <f>F1883*(G1883+ (G1883= 0))*(H1883+ (H1883= 0))*(I1883+ (I1883= 0))</f>
        <v>0</v>
      </c>
      <c r="K1883" s="10"/>
      <c r="L1883" s="10"/>
      <c r="M1883" s="10"/>
    </row>
    <row r="1884" spans="1:13" x14ac:dyDescent="0.35">
      <c r="A1884" s="10"/>
      <c r="B1884" s="10"/>
      <c r="C1884" s="10"/>
      <c r="D1884" s="13"/>
      <c r="E1884" s="10"/>
      <c r="F1884" s="10"/>
      <c r="G1884" s="10"/>
      <c r="H1884" s="10"/>
      <c r="I1884" s="10"/>
      <c r="J1884" s="15" t="s">
        <v>1039</v>
      </c>
      <c r="K1884" s="9">
        <f>SUM(J1882:J1883)</f>
        <v>6</v>
      </c>
      <c r="L1884" s="14">
        <v>0</v>
      </c>
      <c r="M1884" s="9">
        <f>ROUND(L1884*K1884,2)</f>
        <v>0</v>
      </c>
    </row>
    <row r="1885" spans="1:13" ht="1.1499999999999999" customHeight="1" x14ac:dyDescent="0.35">
      <c r="A1885" s="16"/>
      <c r="B1885" s="16"/>
      <c r="C1885" s="16"/>
      <c r="D1885" s="24"/>
      <c r="E1885" s="16"/>
      <c r="F1885" s="16"/>
      <c r="G1885" s="16"/>
      <c r="H1885" s="16"/>
      <c r="I1885" s="16"/>
      <c r="J1885" s="16"/>
      <c r="K1885" s="16"/>
      <c r="L1885" s="16"/>
      <c r="M1885" s="16"/>
    </row>
    <row r="1886" spans="1:13" x14ac:dyDescent="0.35">
      <c r="A1886" s="11" t="s">
        <v>1040</v>
      </c>
      <c r="B1886" s="11" t="s">
        <v>19</v>
      </c>
      <c r="C1886" s="11" t="s">
        <v>36</v>
      </c>
      <c r="D1886" s="23" t="s">
        <v>1041</v>
      </c>
      <c r="E1886" s="10"/>
      <c r="F1886" s="10"/>
      <c r="G1886" s="10"/>
      <c r="H1886" s="10"/>
      <c r="I1886" s="10"/>
      <c r="J1886" s="10"/>
      <c r="K1886" s="12">
        <f>K1890</f>
        <v>2</v>
      </c>
      <c r="L1886" s="12">
        <f>L1890</f>
        <v>0</v>
      </c>
      <c r="M1886" s="12">
        <f>M1890</f>
        <v>0</v>
      </c>
    </row>
    <row r="1887" spans="1:13" ht="73.5" x14ac:dyDescent="0.35">
      <c r="A1887" s="10"/>
      <c r="B1887" s="10"/>
      <c r="C1887" s="10"/>
      <c r="D1887" s="13" t="s">
        <v>1042</v>
      </c>
      <c r="E1887" s="10"/>
      <c r="F1887" s="10"/>
      <c r="G1887" s="10"/>
      <c r="H1887" s="10"/>
      <c r="I1887" s="10"/>
      <c r="J1887" s="10"/>
      <c r="K1887" s="10"/>
      <c r="L1887" s="10"/>
      <c r="M1887" s="10"/>
    </row>
    <row r="1888" spans="1:13" x14ac:dyDescent="0.35">
      <c r="A1888" s="10"/>
      <c r="B1888" s="10"/>
      <c r="C1888" s="10"/>
      <c r="D1888" s="13"/>
      <c r="E1888" s="11" t="s">
        <v>0</v>
      </c>
      <c r="F1888" s="10">
        <v>2</v>
      </c>
      <c r="G1888" s="14">
        <v>0</v>
      </c>
      <c r="H1888" s="14">
        <v>0</v>
      </c>
      <c r="I1888" s="14">
        <v>0</v>
      </c>
      <c r="J1888" s="12">
        <f>F1888*(G1888+ (G1888= 0))*(H1888+ (H1888= 0))*(I1888+ (I1888= 0))</f>
        <v>2</v>
      </c>
      <c r="K1888" s="10"/>
      <c r="L1888" s="10"/>
      <c r="M1888" s="10"/>
    </row>
    <row r="1889" spans="1:13" x14ac:dyDescent="0.35">
      <c r="A1889" s="10"/>
      <c r="B1889" s="10"/>
      <c r="C1889" s="10"/>
      <c r="D1889" s="13"/>
      <c r="E1889" s="11" t="s">
        <v>0</v>
      </c>
      <c r="F1889" s="10">
        <v>0</v>
      </c>
      <c r="G1889" s="14">
        <v>0</v>
      </c>
      <c r="H1889" s="14">
        <v>0</v>
      </c>
      <c r="I1889" s="14">
        <v>0</v>
      </c>
      <c r="J1889" s="12">
        <f>F1889*(G1889+ (G1889= 0))*(H1889+ (H1889= 0))*(I1889+ (I1889= 0))</f>
        <v>0</v>
      </c>
      <c r="K1889" s="10"/>
      <c r="L1889" s="10"/>
      <c r="M1889" s="10"/>
    </row>
    <row r="1890" spans="1:13" x14ac:dyDescent="0.35">
      <c r="A1890" s="10"/>
      <c r="B1890" s="10"/>
      <c r="C1890" s="10"/>
      <c r="D1890" s="13"/>
      <c r="E1890" s="10"/>
      <c r="F1890" s="10"/>
      <c r="G1890" s="10"/>
      <c r="H1890" s="10"/>
      <c r="I1890" s="10"/>
      <c r="J1890" s="15" t="s">
        <v>1040</v>
      </c>
      <c r="K1890" s="9">
        <f>SUM(J1888:J1889)</f>
        <v>2</v>
      </c>
      <c r="L1890" s="14">
        <v>0</v>
      </c>
      <c r="M1890" s="9">
        <f>ROUND(L1890*K1890,2)</f>
        <v>0</v>
      </c>
    </row>
    <row r="1891" spans="1:13" ht="1.1499999999999999" customHeight="1" x14ac:dyDescent="0.35">
      <c r="A1891" s="16"/>
      <c r="B1891" s="16"/>
      <c r="C1891" s="16"/>
      <c r="D1891" s="24"/>
      <c r="E1891" s="16"/>
      <c r="F1891" s="16"/>
      <c r="G1891" s="16"/>
      <c r="H1891" s="16"/>
      <c r="I1891" s="16"/>
      <c r="J1891" s="16"/>
      <c r="K1891" s="16"/>
      <c r="L1891" s="16"/>
      <c r="M1891" s="16"/>
    </row>
    <row r="1892" spans="1:13" x14ac:dyDescent="0.35">
      <c r="A1892" s="11" t="s">
        <v>1043</v>
      </c>
      <c r="B1892" s="11" t="s">
        <v>19</v>
      </c>
      <c r="C1892" s="11" t="s">
        <v>36</v>
      </c>
      <c r="D1892" s="23" t="s">
        <v>1044</v>
      </c>
      <c r="E1892" s="10"/>
      <c r="F1892" s="10"/>
      <c r="G1892" s="10"/>
      <c r="H1892" s="10"/>
      <c r="I1892" s="10"/>
      <c r="J1892" s="10"/>
      <c r="K1892" s="12">
        <f>K1896</f>
        <v>2</v>
      </c>
      <c r="L1892" s="12">
        <f>L1896</f>
        <v>0</v>
      </c>
      <c r="M1892" s="12">
        <f>M1896</f>
        <v>0</v>
      </c>
    </row>
    <row r="1893" spans="1:13" ht="63" x14ac:dyDescent="0.35">
      <c r="A1893" s="10"/>
      <c r="B1893" s="10"/>
      <c r="C1893" s="10"/>
      <c r="D1893" s="13" t="s">
        <v>1045</v>
      </c>
      <c r="E1893" s="10"/>
      <c r="F1893" s="10"/>
      <c r="G1893" s="10"/>
      <c r="H1893" s="10"/>
      <c r="I1893" s="10"/>
      <c r="J1893" s="10"/>
      <c r="K1893" s="10"/>
      <c r="L1893" s="10"/>
      <c r="M1893" s="10"/>
    </row>
    <row r="1894" spans="1:13" x14ac:dyDescent="0.35">
      <c r="A1894" s="10"/>
      <c r="B1894" s="10"/>
      <c r="C1894" s="10"/>
      <c r="D1894" s="13"/>
      <c r="E1894" s="11" t="s">
        <v>0</v>
      </c>
      <c r="F1894" s="10">
        <v>2</v>
      </c>
      <c r="G1894" s="14">
        <v>0</v>
      </c>
      <c r="H1894" s="14">
        <v>0</v>
      </c>
      <c r="I1894" s="14">
        <v>0</v>
      </c>
      <c r="J1894" s="12">
        <f>F1894*(G1894+ (G1894= 0))*(H1894+ (H1894= 0))*(I1894+ (I1894= 0))</f>
        <v>2</v>
      </c>
      <c r="K1894" s="10"/>
      <c r="L1894" s="10"/>
      <c r="M1894" s="10"/>
    </row>
    <row r="1895" spans="1:13" x14ac:dyDescent="0.35">
      <c r="A1895" s="10"/>
      <c r="B1895" s="10"/>
      <c r="C1895" s="10"/>
      <c r="D1895" s="13"/>
      <c r="E1895" s="11" t="s">
        <v>0</v>
      </c>
      <c r="F1895" s="10">
        <v>0</v>
      </c>
      <c r="G1895" s="14">
        <v>0</v>
      </c>
      <c r="H1895" s="14">
        <v>0</v>
      </c>
      <c r="I1895" s="14">
        <v>0</v>
      </c>
      <c r="J1895" s="12">
        <f>F1895*(G1895+ (G1895= 0))*(H1895+ (H1895= 0))*(I1895+ (I1895= 0))</f>
        <v>0</v>
      </c>
      <c r="K1895" s="10"/>
      <c r="L1895" s="10"/>
      <c r="M1895" s="10"/>
    </row>
    <row r="1896" spans="1:13" x14ac:dyDescent="0.35">
      <c r="A1896" s="10"/>
      <c r="B1896" s="10"/>
      <c r="C1896" s="10"/>
      <c r="D1896" s="13"/>
      <c r="E1896" s="10"/>
      <c r="F1896" s="10"/>
      <c r="G1896" s="10"/>
      <c r="H1896" s="10"/>
      <c r="I1896" s="10"/>
      <c r="J1896" s="15" t="s">
        <v>1043</v>
      </c>
      <c r="K1896" s="9">
        <f>SUM(J1894:J1895)</f>
        <v>2</v>
      </c>
      <c r="L1896" s="14">
        <v>0</v>
      </c>
      <c r="M1896" s="9">
        <f>ROUND(L1896*K1896,2)</f>
        <v>0</v>
      </c>
    </row>
    <row r="1897" spans="1:13" ht="1.1499999999999999" customHeight="1" x14ac:dyDescent="0.35">
      <c r="A1897" s="16"/>
      <c r="B1897" s="16"/>
      <c r="C1897" s="16"/>
      <c r="D1897" s="24"/>
      <c r="E1897" s="16"/>
      <c r="F1897" s="16"/>
      <c r="G1897" s="16"/>
      <c r="H1897" s="16"/>
      <c r="I1897" s="16"/>
      <c r="J1897" s="16"/>
      <c r="K1897" s="16"/>
      <c r="L1897" s="16"/>
      <c r="M1897" s="16"/>
    </row>
    <row r="1898" spans="1:13" x14ac:dyDescent="0.35">
      <c r="A1898" s="11" t="s">
        <v>1046</v>
      </c>
      <c r="B1898" s="11" t="s">
        <v>19</v>
      </c>
      <c r="C1898" s="11" t="s">
        <v>36</v>
      </c>
      <c r="D1898" s="23" t="s">
        <v>1047</v>
      </c>
      <c r="E1898" s="10"/>
      <c r="F1898" s="10"/>
      <c r="G1898" s="10"/>
      <c r="H1898" s="10"/>
      <c r="I1898" s="10"/>
      <c r="J1898" s="10"/>
      <c r="K1898" s="12">
        <f>K1902</f>
        <v>1</v>
      </c>
      <c r="L1898" s="12">
        <f>L1902</f>
        <v>0</v>
      </c>
      <c r="M1898" s="12">
        <f>M1902</f>
        <v>0</v>
      </c>
    </row>
    <row r="1899" spans="1:13" x14ac:dyDescent="0.35">
      <c r="A1899" s="10"/>
      <c r="B1899" s="10"/>
      <c r="C1899" s="10"/>
      <c r="D1899" s="13"/>
      <c r="E1899" s="10"/>
      <c r="F1899" s="10"/>
      <c r="G1899" s="10"/>
      <c r="H1899" s="10"/>
      <c r="I1899" s="10"/>
      <c r="J1899" s="10"/>
      <c r="K1899" s="10"/>
      <c r="L1899" s="10"/>
      <c r="M1899" s="10"/>
    </row>
    <row r="1900" spans="1:13" x14ac:dyDescent="0.35">
      <c r="A1900" s="10"/>
      <c r="B1900" s="10"/>
      <c r="C1900" s="10"/>
      <c r="D1900" s="13"/>
      <c r="E1900" s="11" t="s">
        <v>0</v>
      </c>
      <c r="F1900" s="10">
        <v>1</v>
      </c>
      <c r="G1900" s="14">
        <v>0</v>
      </c>
      <c r="H1900" s="14">
        <v>0</v>
      </c>
      <c r="I1900" s="14">
        <v>0</v>
      </c>
      <c r="J1900" s="12">
        <f>F1900*(G1900+ (G1900= 0))*(H1900+ (H1900= 0))*(I1900+ (I1900= 0))</f>
        <v>1</v>
      </c>
      <c r="K1900" s="10"/>
      <c r="L1900" s="10"/>
      <c r="M1900" s="10"/>
    </row>
    <row r="1901" spans="1:13" x14ac:dyDescent="0.35">
      <c r="A1901" s="10"/>
      <c r="B1901" s="10"/>
      <c r="C1901" s="10"/>
      <c r="D1901" s="13"/>
      <c r="E1901" s="11" t="s">
        <v>0</v>
      </c>
      <c r="F1901" s="10">
        <v>0</v>
      </c>
      <c r="G1901" s="14">
        <v>0</v>
      </c>
      <c r="H1901" s="14">
        <v>0</v>
      </c>
      <c r="I1901" s="14">
        <v>0</v>
      </c>
      <c r="J1901" s="12">
        <f>F1901*(G1901+ (G1901= 0))*(H1901+ (H1901= 0))*(I1901+ (I1901= 0))</f>
        <v>0</v>
      </c>
      <c r="K1901" s="10"/>
      <c r="L1901" s="10"/>
      <c r="M1901" s="10"/>
    </row>
    <row r="1902" spans="1:13" x14ac:dyDescent="0.35">
      <c r="A1902" s="10"/>
      <c r="B1902" s="10"/>
      <c r="C1902" s="10"/>
      <c r="D1902" s="13"/>
      <c r="E1902" s="10"/>
      <c r="F1902" s="10"/>
      <c r="G1902" s="10"/>
      <c r="H1902" s="10"/>
      <c r="I1902" s="10"/>
      <c r="J1902" s="15" t="s">
        <v>1046</v>
      </c>
      <c r="K1902" s="9">
        <f>SUM(J1900:J1901)</f>
        <v>1</v>
      </c>
      <c r="L1902" s="14">
        <v>0</v>
      </c>
      <c r="M1902" s="9">
        <f>ROUND(L1902*K1902,2)</f>
        <v>0</v>
      </c>
    </row>
    <row r="1903" spans="1:13" ht="1.1499999999999999" customHeight="1" x14ac:dyDescent="0.35">
      <c r="A1903" s="16"/>
      <c r="B1903" s="16"/>
      <c r="C1903" s="16"/>
      <c r="D1903" s="24"/>
      <c r="E1903" s="16"/>
      <c r="F1903" s="16"/>
      <c r="G1903" s="16"/>
      <c r="H1903" s="16"/>
      <c r="I1903" s="16"/>
      <c r="J1903" s="16"/>
      <c r="K1903" s="16"/>
      <c r="L1903" s="16"/>
      <c r="M1903" s="16"/>
    </row>
    <row r="1904" spans="1:13" x14ac:dyDescent="0.35">
      <c r="A1904" s="11" t="s">
        <v>1048</v>
      </c>
      <c r="B1904" s="11" t="s">
        <v>19</v>
      </c>
      <c r="C1904" s="11" t="s">
        <v>36</v>
      </c>
      <c r="D1904" s="23" t="s">
        <v>1049</v>
      </c>
      <c r="E1904" s="10"/>
      <c r="F1904" s="10"/>
      <c r="G1904" s="10"/>
      <c r="H1904" s="10"/>
      <c r="I1904" s="10"/>
      <c r="J1904" s="10"/>
      <c r="K1904" s="12">
        <f>K1908</f>
        <v>1</v>
      </c>
      <c r="L1904" s="12">
        <f>L1908</f>
        <v>0</v>
      </c>
      <c r="M1904" s="12">
        <f>M1908</f>
        <v>0</v>
      </c>
    </row>
    <row r="1905" spans="1:13" x14ac:dyDescent="0.35">
      <c r="A1905" s="10"/>
      <c r="B1905" s="10"/>
      <c r="C1905" s="10"/>
      <c r="D1905" s="13"/>
      <c r="E1905" s="10"/>
      <c r="F1905" s="10"/>
      <c r="G1905" s="10"/>
      <c r="H1905" s="10"/>
      <c r="I1905" s="10"/>
      <c r="J1905" s="10"/>
      <c r="K1905" s="10"/>
      <c r="L1905" s="10"/>
      <c r="M1905" s="10"/>
    </row>
    <row r="1906" spans="1:13" x14ac:dyDescent="0.35">
      <c r="A1906" s="10"/>
      <c r="B1906" s="10"/>
      <c r="C1906" s="10"/>
      <c r="D1906" s="13"/>
      <c r="E1906" s="11" t="s">
        <v>0</v>
      </c>
      <c r="F1906" s="10">
        <v>1</v>
      </c>
      <c r="G1906" s="14">
        <v>0</v>
      </c>
      <c r="H1906" s="14">
        <v>0</v>
      </c>
      <c r="I1906" s="14">
        <v>0</v>
      </c>
      <c r="J1906" s="12">
        <f>F1906*(G1906+ (G1906= 0))*(H1906+ (H1906= 0))*(I1906+ (I1906= 0))</f>
        <v>1</v>
      </c>
      <c r="K1906" s="10"/>
      <c r="L1906" s="10"/>
      <c r="M1906" s="10"/>
    </row>
    <row r="1907" spans="1:13" x14ac:dyDescent="0.35">
      <c r="A1907" s="10"/>
      <c r="B1907" s="10"/>
      <c r="C1907" s="10"/>
      <c r="D1907" s="13"/>
      <c r="E1907" s="11" t="s">
        <v>0</v>
      </c>
      <c r="F1907" s="10">
        <v>0</v>
      </c>
      <c r="G1907" s="14">
        <v>0</v>
      </c>
      <c r="H1907" s="14">
        <v>0</v>
      </c>
      <c r="I1907" s="14">
        <v>0</v>
      </c>
      <c r="J1907" s="12">
        <f>F1907*(G1907+ (G1907= 0))*(H1907+ (H1907= 0))*(I1907+ (I1907= 0))</f>
        <v>0</v>
      </c>
      <c r="K1907" s="10"/>
      <c r="L1907" s="10"/>
      <c r="M1907" s="10"/>
    </row>
    <row r="1908" spans="1:13" x14ac:dyDescent="0.35">
      <c r="A1908" s="10"/>
      <c r="B1908" s="10"/>
      <c r="C1908" s="10"/>
      <c r="D1908" s="13"/>
      <c r="E1908" s="10"/>
      <c r="F1908" s="10"/>
      <c r="G1908" s="10"/>
      <c r="H1908" s="10"/>
      <c r="I1908" s="10"/>
      <c r="J1908" s="15" t="s">
        <v>1048</v>
      </c>
      <c r="K1908" s="9">
        <f>SUM(J1906:J1907)</f>
        <v>1</v>
      </c>
      <c r="L1908" s="14">
        <v>0</v>
      </c>
      <c r="M1908" s="9">
        <f>ROUND(L1908*K1908,2)</f>
        <v>0</v>
      </c>
    </row>
    <row r="1909" spans="1:13" ht="1.1499999999999999" customHeight="1" x14ac:dyDescent="0.35">
      <c r="A1909" s="16"/>
      <c r="B1909" s="16"/>
      <c r="C1909" s="16"/>
      <c r="D1909" s="24"/>
      <c r="E1909" s="16"/>
      <c r="F1909" s="16"/>
      <c r="G1909" s="16"/>
      <c r="H1909" s="16"/>
      <c r="I1909" s="16"/>
      <c r="J1909" s="16"/>
      <c r="K1909" s="16"/>
      <c r="L1909" s="16"/>
      <c r="M1909" s="16"/>
    </row>
    <row r="1910" spans="1:13" x14ac:dyDescent="0.35">
      <c r="A1910" s="11" t="s">
        <v>1050</v>
      </c>
      <c r="B1910" s="11" t="s">
        <v>19</v>
      </c>
      <c r="C1910" s="11" t="s">
        <v>36</v>
      </c>
      <c r="D1910" s="26" t="s">
        <v>1051</v>
      </c>
      <c r="E1910" s="10"/>
      <c r="F1910" s="10"/>
      <c r="G1910" s="10"/>
      <c r="H1910" s="10"/>
      <c r="I1910" s="10"/>
      <c r="J1910" s="10"/>
      <c r="K1910" s="12">
        <f>K1914</f>
        <v>1</v>
      </c>
      <c r="L1910" s="12">
        <f>L1914</f>
        <v>0</v>
      </c>
      <c r="M1910" s="12">
        <f>M1914</f>
        <v>0</v>
      </c>
    </row>
    <row r="1911" spans="1:13" x14ac:dyDescent="0.35">
      <c r="A1911" s="10"/>
      <c r="B1911" s="10"/>
      <c r="C1911" s="10"/>
      <c r="D1911" s="13"/>
      <c r="E1911" s="10"/>
      <c r="F1911" s="10"/>
      <c r="G1911" s="10"/>
      <c r="H1911" s="10"/>
      <c r="I1911" s="10"/>
      <c r="J1911" s="10"/>
      <c r="K1911" s="10"/>
      <c r="L1911" s="10"/>
      <c r="M1911" s="10"/>
    </row>
    <row r="1912" spans="1:13" x14ac:dyDescent="0.35">
      <c r="A1912" s="10"/>
      <c r="B1912" s="10"/>
      <c r="C1912" s="10"/>
      <c r="D1912" s="13"/>
      <c r="E1912" s="11" t="s">
        <v>0</v>
      </c>
      <c r="F1912" s="10">
        <v>1</v>
      </c>
      <c r="G1912" s="14">
        <v>0</v>
      </c>
      <c r="H1912" s="14">
        <v>0</v>
      </c>
      <c r="I1912" s="14">
        <v>0</v>
      </c>
      <c r="J1912" s="12">
        <f>F1912*(G1912+ (G1912= 0))*(H1912+ (H1912= 0))*(I1912+ (I1912= 0))</f>
        <v>1</v>
      </c>
      <c r="K1912" s="10"/>
      <c r="L1912" s="10"/>
      <c r="M1912" s="10"/>
    </row>
    <row r="1913" spans="1:13" x14ac:dyDescent="0.35">
      <c r="A1913" s="10"/>
      <c r="B1913" s="10"/>
      <c r="C1913" s="10"/>
      <c r="D1913" s="13"/>
      <c r="E1913" s="11" t="s">
        <v>0</v>
      </c>
      <c r="F1913" s="10">
        <v>0</v>
      </c>
      <c r="G1913" s="14">
        <v>0</v>
      </c>
      <c r="H1913" s="14">
        <v>0</v>
      </c>
      <c r="I1913" s="14">
        <v>0</v>
      </c>
      <c r="J1913" s="12">
        <f>F1913*(G1913+ (G1913= 0))*(H1913+ (H1913= 0))*(I1913+ (I1913= 0))</f>
        <v>0</v>
      </c>
      <c r="K1913" s="10"/>
      <c r="L1913" s="10"/>
      <c r="M1913" s="10"/>
    </row>
    <row r="1914" spans="1:13" x14ac:dyDescent="0.35">
      <c r="A1914" s="10"/>
      <c r="B1914" s="10"/>
      <c r="C1914" s="10"/>
      <c r="D1914" s="13"/>
      <c r="E1914" s="10"/>
      <c r="F1914" s="10"/>
      <c r="G1914" s="10"/>
      <c r="H1914" s="10"/>
      <c r="I1914" s="10"/>
      <c r="J1914" s="15" t="s">
        <v>1050</v>
      </c>
      <c r="K1914" s="9">
        <f>SUM(J1912:J1913)</f>
        <v>1</v>
      </c>
      <c r="L1914" s="14">
        <v>0</v>
      </c>
      <c r="M1914" s="9">
        <f>ROUND(L1914*K1914,2)</f>
        <v>0</v>
      </c>
    </row>
    <row r="1915" spans="1:13" ht="1.1499999999999999" customHeight="1" x14ac:dyDescent="0.35">
      <c r="A1915" s="16"/>
      <c r="B1915" s="16"/>
      <c r="C1915" s="16"/>
      <c r="D1915" s="24"/>
      <c r="E1915" s="16"/>
      <c r="F1915" s="16"/>
      <c r="G1915" s="16"/>
      <c r="H1915" s="16"/>
      <c r="I1915" s="16"/>
      <c r="J1915" s="16"/>
      <c r="K1915" s="16"/>
      <c r="L1915" s="16"/>
      <c r="M1915" s="16"/>
    </row>
    <row r="1916" spans="1:13" x14ac:dyDescent="0.35">
      <c r="A1916" s="11" t="s">
        <v>1052</v>
      </c>
      <c r="B1916" s="11" t="s">
        <v>19</v>
      </c>
      <c r="C1916" s="11" t="s">
        <v>36</v>
      </c>
      <c r="D1916" s="23" t="s">
        <v>1053</v>
      </c>
      <c r="E1916" s="10"/>
      <c r="F1916" s="10"/>
      <c r="G1916" s="10"/>
      <c r="H1916" s="10"/>
      <c r="I1916" s="10"/>
      <c r="J1916" s="10"/>
      <c r="K1916" s="12">
        <f>K1920</f>
        <v>1</v>
      </c>
      <c r="L1916" s="12">
        <f>L1920</f>
        <v>0</v>
      </c>
      <c r="M1916" s="12">
        <f>M1920</f>
        <v>0</v>
      </c>
    </row>
    <row r="1917" spans="1:13" ht="178.5" x14ac:dyDescent="0.35">
      <c r="A1917" s="10"/>
      <c r="B1917" s="10"/>
      <c r="C1917" s="10"/>
      <c r="D1917" s="13" t="s">
        <v>1054</v>
      </c>
      <c r="E1917" s="10"/>
      <c r="F1917" s="10"/>
      <c r="G1917" s="10"/>
      <c r="H1917" s="10"/>
      <c r="I1917" s="10"/>
      <c r="J1917" s="10"/>
      <c r="K1917" s="10"/>
      <c r="L1917" s="10"/>
      <c r="M1917" s="10"/>
    </row>
    <row r="1918" spans="1:13" x14ac:dyDescent="0.35">
      <c r="A1918" s="10"/>
      <c r="B1918" s="10"/>
      <c r="C1918" s="10"/>
      <c r="D1918" s="13"/>
      <c r="E1918" s="11" t="s">
        <v>0</v>
      </c>
      <c r="F1918" s="10">
        <v>1</v>
      </c>
      <c r="G1918" s="14">
        <v>0</v>
      </c>
      <c r="H1918" s="14">
        <v>0</v>
      </c>
      <c r="I1918" s="14">
        <v>0</v>
      </c>
      <c r="J1918" s="12">
        <f>F1918*(G1918+ (G1918= 0))*(H1918+ (H1918= 0))*(I1918+ (I1918= 0))</f>
        <v>1</v>
      </c>
      <c r="K1918" s="10"/>
      <c r="L1918" s="10"/>
      <c r="M1918" s="10"/>
    </row>
    <row r="1919" spans="1:13" x14ac:dyDescent="0.35">
      <c r="A1919" s="10"/>
      <c r="B1919" s="10"/>
      <c r="C1919" s="10"/>
      <c r="D1919" s="13"/>
      <c r="E1919" s="11" t="s">
        <v>0</v>
      </c>
      <c r="F1919" s="10">
        <v>0</v>
      </c>
      <c r="G1919" s="14">
        <v>0</v>
      </c>
      <c r="H1919" s="14">
        <v>0</v>
      </c>
      <c r="I1919" s="14">
        <v>0</v>
      </c>
      <c r="J1919" s="12">
        <f>F1919*(G1919+ (G1919= 0))*(H1919+ (H1919= 0))*(I1919+ (I1919= 0))</f>
        <v>0</v>
      </c>
      <c r="K1919" s="10"/>
      <c r="L1919" s="10"/>
      <c r="M1919" s="10"/>
    </row>
    <row r="1920" spans="1:13" x14ac:dyDescent="0.35">
      <c r="A1920" s="10"/>
      <c r="B1920" s="10"/>
      <c r="C1920" s="10"/>
      <c r="D1920" s="13"/>
      <c r="E1920" s="10"/>
      <c r="F1920" s="10"/>
      <c r="G1920" s="10"/>
      <c r="H1920" s="10"/>
      <c r="I1920" s="10"/>
      <c r="J1920" s="15" t="s">
        <v>1052</v>
      </c>
      <c r="K1920" s="9">
        <f>SUM(J1918:J1919)</f>
        <v>1</v>
      </c>
      <c r="L1920" s="14">
        <v>0</v>
      </c>
      <c r="M1920" s="9">
        <f>ROUND(L1920*K1920,2)</f>
        <v>0</v>
      </c>
    </row>
    <row r="1921" spans="1:13" ht="1.1499999999999999" customHeight="1" x14ac:dyDescent="0.35">
      <c r="A1921" s="16"/>
      <c r="B1921" s="16"/>
      <c r="C1921" s="16"/>
      <c r="D1921" s="24"/>
      <c r="E1921" s="16"/>
      <c r="F1921" s="16"/>
      <c r="G1921" s="16"/>
      <c r="H1921" s="16"/>
      <c r="I1921" s="16"/>
      <c r="J1921" s="16"/>
      <c r="K1921" s="16"/>
      <c r="L1921" s="16"/>
      <c r="M1921" s="16"/>
    </row>
    <row r="1922" spans="1:13" x14ac:dyDescent="0.35">
      <c r="A1922" s="11" t="s">
        <v>1055</v>
      </c>
      <c r="B1922" s="11" t="s">
        <v>19</v>
      </c>
      <c r="C1922" s="11" t="s">
        <v>249</v>
      </c>
      <c r="D1922" s="23" t="s">
        <v>1056</v>
      </c>
      <c r="E1922" s="10"/>
      <c r="F1922" s="10"/>
      <c r="G1922" s="10"/>
      <c r="H1922" s="10"/>
      <c r="I1922" s="10"/>
      <c r="J1922" s="10"/>
      <c r="K1922" s="12">
        <f>K1926</f>
        <v>1</v>
      </c>
      <c r="L1922" s="12">
        <f>L1926</f>
        <v>0</v>
      </c>
      <c r="M1922" s="12">
        <f>M1926</f>
        <v>0</v>
      </c>
    </row>
    <row r="1923" spans="1:13" ht="63" x14ac:dyDescent="0.35">
      <c r="A1923" s="10"/>
      <c r="B1923" s="10"/>
      <c r="C1923" s="10"/>
      <c r="D1923" s="13" t="s">
        <v>1057</v>
      </c>
      <c r="E1923" s="10"/>
      <c r="F1923" s="10"/>
      <c r="G1923" s="10"/>
      <c r="H1923" s="10"/>
      <c r="I1923" s="10"/>
      <c r="J1923" s="10"/>
      <c r="K1923" s="10"/>
      <c r="L1923" s="10"/>
      <c r="M1923" s="10"/>
    </row>
    <row r="1924" spans="1:13" x14ac:dyDescent="0.35">
      <c r="A1924" s="10"/>
      <c r="B1924" s="10"/>
      <c r="C1924" s="10"/>
      <c r="D1924" s="13"/>
      <c r="E1924" s="11" t="s">
        <v>0</v>
      </c>
      <c r="F1924" s="10">
        <v>1</v>
      </c>
      <c r="G1924" s="14">
        <v>0</v>
      </c>
      <c r="H1924" s="14">
        <v>0</v>
      </c>
      <c r="I1924" s="14">
        <v>0</v>
      </c>
      <c r="J1924" s="12">
        <f>F1924*(G1924+ (G1924= 0))*(H1924+ (H1924= 0))*(I1924+ (I1924= 0))</f>
        <v>1</v>
      </c>
      <c r="K1924" s="10"/>
      <c r="L1924" s="10"/>
      <c r="M1924" s="10"/>
    </row>
    <row r="1925" spans="1:13" x14ac:dyDescent="0.35">
      <c r="A1925" s="10"/>
      <c r="B1925" s="10"/>
      <c r="C1925" s="10"/>
      <c r="D1925" s="13"/>
      <c r="E1925" s="11" t="s">
        <v>0</v>
      </c>
      <c r="F1925" s="10">
        <v>0</v>
      </c>
      <c r="G1925" s="14">
        <v>0</v>
      </c>
      <c r="H1925" s="14">
        <v>0</v>
      </c>
      <c r="I1925" s="14">
        <v>0</v>
      </c>
      <c r="J1925" s="12">
        <f>F1925*(G1925+ (G1925= 0))*(H1925+ (H1925= 0))*(I1925+ (I1925= 0))</f>
        <v>0</v>
      </c>
      <c r="K1925" s="10"/>
      <c r="L1925" s="10"/>
      <c r="M1925" s="10"/>
    </row>
    <row r="1926" spans="1:13" x14ac:dyDescent="0.35">
      <c r="A1926" s="10"/>
      <c r="B1926" s="10"/>
      <c r="C1926" s="10"/>
      <c r="D1926" s="13"/>
      <c r="E1926" s="10"/>
      <c r="F1926" s="10"/>
      <c r="G1926" s="10"/>
      <c r="H1926" s="10"/>
      <c r="I1926" s="10"/>
      <c r="J1926" s="15" t="s">
        <v>1058</v>
      </c>
      <c r="K1926" s="9">
        <f>SUM(J1924:J1925)</f>
        <v>1</v>
      </c>
      <c r="L1926" s="14">
        <v>0</v>
      </c>
      <c r="M1926" s="9">
        <f>ROUND(L1926*K1926,2)</f>
        <v>0</v>
      </c>
    </row>
    <row r="1927" spans="1:13" ht="1.1499999999999999" customHeight="1" x14ac:dyDescent="0.35">
      <c r="A1927" s="16"/>
      <c r="B1927" s="16"/>
      <c r="C1927" s="16"/>
      <c r="D1927" s="24"/>
      <c r="E1927" s="16"/>
      <c r="F1927" s="16"/>
      <c r="G1927" s="16"/>
      <c r="H1927" s="16"/>
      <c r="I1927" s="16"/>
      <c r="J1927" s="16"/>
      <c r="K1927" s="16"/>
      <c r="L1927" s="16"/>
      <c r="M1927" s="16"/>
    </row>
    <row r="1928" spans="1:13" x14ac:dyDescent="0.35">
      <c r="A1928" s="11" t="s">
        <v>1059</v>
      </c>
      <c r="B1928" s="11" t="s">
        <v>715</v>
      </c>
      <c r="C1928" s="11" t="s">
        <v>131</v>
      </c>
      <c r="D1928" s="26" t="s">
        <v>1060</v>
      </c>
      <c r="E1928" s="10"/>
      <c r="F1928" s="10"/>
      <c r="G1928" s="10"/>
      <c r="H1928" s="10"/>
      <c r="I1928" s="10"/>
      <c r="J1928" s="10"/>
      <c r="K1928" s="12">
        <f>K1932</f>
        <v>516</v>
      </c>
      <c r="L1928" s="12">
        <f>L1932</f>
        <v>0</v>
      </c>
      <c r="M1928" s="12">
        <f>M1932</f>
        <v>0</v>
      </c>
    </row>
    <row r="1929" spans="1:13" ht="63" x14ac:dyDescent="0.35">
      <c r="A1929" s="10"/>
      <c r="B1929" s="10"/>
      <c r="C1929" s="10"/>
      <c r="D1929" s="13" t="s">
        <v>1061</v>
      </c>
      <c r="E1929" s="10"/>
      <c r="F1929" s="10"/>
      <c r="G1929" s="10"/>
      <c r="H1929" s="10"/>
      <c r="I1929" s="10"/>
      <c r="J1929" s="10"/>
      <c r="K1929" s="10"/>
      <c r="L1929" s="10"/>
      <c r="M1929" s="10"/>
    </row>
    <row r="1930" spans="1:13" x14ac:dyDescent="0.35">
      <c r="A1930" s="10"/>
      <c r="B1930" s="10"/>
      <c r="C1930" s="10"/>
      <c r="D1930" s="13"/>
      <c r="E1930" s="11" t="s">
        <v>0</v>
      </c>
      <c r="F1930" s="10">
        <v>516</v>
      </c>
      <c r="G1930" s="14">
        <v>0</v>
      </c>
      <c r="H1930" s="14">
        <v>0</v>
      </c>
      <c r="I1930" s="14">
        <v>0</v>
      </c>
      <c r="J1930" s="12">
        <f>F1930*(G1930+ (G1930= 0))*(H1930+ (H1930= 0))*(I1930+ (I1930= 0))</f>
        <v>516</v>
      </c>
      <c r="K1930" s="10"/>
      <c r="L1930" s="10"/>
      <c r="M1930" s="10"/>
    </row>
    <row r="1931" spans="1:13" x14ac:dyDescent="0.35">
      <c r="A1931" s="10"/>
      <c r="B1931" s="10"/>
      <c r="C1931" s="10"/>
      <c r="D1931" s="13"/>
      <c r="E1931" s="11" t="s">
        <v>0</v>
      </c>
      <c r="F1931" s="10">
        <v>0</v>
      </c>
      <c r="G1931" s="14">
        <v>0</v>
      </c>
      <c r="H1931" s="14">
        <v>0</v>
      </c>
      <c r="I1931" s="14">
        <v>0</v>
      </c>
      <c r="J1931" s="12">
        <f>F1931*(G1931+ (G1931= 0))*(H1931+ (H1931= 0))*(I1931+ (I1931= 0))</f>
        <v>0</v>
      </c>
      <c r="K1931" s="10"/>
      <c r="L1931" s="10"/>
      <c r="M1931" s="10"/>
    </row>
    <row r="1932" spans="1:13" x14ac:dyDescent="0.35">
      <c r="A1932" s="10"/>
      <c r="B1932" s="10"/>
      <c r="C1932" s="10"/>
      <c r="D1932" s="13"/>
      <c r="E1932" s="10"/>
      <c r="F1932" s="10"/>
      <c r="G1932" s="10"/>
      <c r="H1932" s="10"/>
      <c r="I1932" s="10"/>
      <c r="J1932" s="15" t="s">
        <v>1062</v>
      </c>
      <c r="K1932" s="9">
        <f>SUM(J1930:J1931)</f>
        <v>516</v>
      </c>
      <c r="L1932" s="14">
        <v>0</v>
      </c>
      <c r="M1932" s="9">
        <f>ROUND(L1932*K1932,2)</f>
        <v>0</v>
      </c>
    </row>
    <row r="1933" spans="1:13" ht="1.1499999999999999" customHeight="1" x14ac:dyDescent="0.35">
      <c r="A1933" s="16"/>
      <c r="B1933" s="16"/>
      <c r="C1933" s="16"/>
      <c r="D1933" s="24"/>
      <c r="E1933" s="16"/>
      <c r="F1933" s="16"/>
      <c r="G1933" s="16"/>
      <c r="H1933" s="16"/>
      <c r="I1933" s="16"/>
      <c r="J1933" s="16"/>
      <c r="K1933" s="16"/>
      <c r="L1933" s="16"/>
      <c r="M1933" s="16"/>
    </row>
    <row r="1934" spans="1:13" x14ac:dyDescent="0.35">
      <c r="A1934" s="11" t="s">
        <v>1063</v>
      </c>
      <c r="B1934" s="11" t="s">
        <v>19</v>
      </c>
      <c r="C1934" s="11" t="s">
        <v>131</v>
      </c>
      <c r="D1934" s="23" t="s">
        <v>1064</v>
      </c>
      <c r="E1934" s="10"/>
      <c r="F1934" s="10"/>
      <c r="G1934" s="10"/>
      <c r="H1934" s="10"/>
      <c r="I1934" s="10"/>
      <c r="J1934" s="10"/>
      <c r="K1934" s="12">
        <f>K1938</f>
        <v>552</v>
      </c>
      <c r="L1934" s="12">
        <f>L1938</f>
        <v>0</v>
      </c>
      <c r="M1934" s="12">
        <f>M1938</f>
        <v>0</v>
      </c>
    </row>
    <row r="1935" spans="1:13" ht="52.5" x14ac:dyDescent="0.35">
      <c r="A1935" s="10"/>
      <c r="B1935" s="10"/>
      <c r="C1935" s="10"/>
      <c r="D1935" s="13" t="s">
        <v>1065</v>
      </c>
      <c r="E1935" s="10"/>
      <c r="F1935" s="10"/>
      <c r="G1935" s="10"/>
      <c r="H1935" s="10"/>
      <c r="I1935" s="10"/>
      <c r="J1935" s="10"/>
      <c r="K1935" s="10"/>
      <c r="L1935" s="10"/>
      <c r="M1935" s="10"/>
    </row>
    <row r="1936" spans="1:13" x14ac:dyDescent="0.35">
      <c r="A1936" s="10"/>
      <c r="B1936" s="10"/>
      <c r="C1936" s="10"/>
      <c r="D1936" s="13"/>
      <c r="E1936" s="11" t="s">
        <v>0</v>
      </c>
      <c r="F1936" s="10">
        <v>552</v>
      </c>
      <c r="G1936" s="14">
        <v>0</v>
      </c>
      <c r="H1936" s="14">
        <v>0</v>
      </c>
      <c r="I1936" s="14">
        <v>0</v>
      </c>
      <c r="J1936" s="12">
        <f>F1936*(G1936+ (G1936= 0))*(H1936+ (H1936= 0))*(I1936+ (I1936= 0))</f>
        <v>552</v>
      </c>
      <c r="K1936" s="10"/>
      <c r="L1936" s="10"/>
      <c r="M1936" s="10"/>
    </row>
    <row r="1937" spans="1:13" x14ac:dyDescent="0.35">
      <c r="A1937" s="10"/>
      <c r="B1937" s="10"/>
      <c r="C1937" s="10"/>
      <c r="D1937" s="13"/>
      <c r="E1937" s="11" t="s">
        <v>0</v>
      </c>
      <c r="F1937" s="10">
        <v>0</v>
      </c>
      <c r="G1937" s="14">
        <v>0</v>
      </c>
      <c r="H1937" s="14">
        <v>0</v>
      </c>
      <c r="I1937" s="14">
        <v>0</v>
      </c>
      <c r="J1937" s="12">
        <f>F1937*(G1937+ (G1937= 0))*(H1937+ (H1937= 0))*(I1937+ (I1937= 0))</f>
        <v>0</v>
      </c>
      <c r="K1937" s="10"/>
      <c r="L1937" s="10"/>
      <c r="M1937" s="10"/>
    </row>
    <row r="1938" spans="1:13" x14ac:dyDescent="0.35">
      <c r="A1938" s="10"/>
      <c r="B1938" s="10"/>
      <c r="C1938" s="10"/>
      <c r="D1938" s="13"/>
      <c r="E1938" s="10"/>
      <c r="F1938" s="10"/>
      <c r="G1938" s="10"/>
      <c r="H1938" s="10"/>
      <c r="I1938" s="10"/>
      <c r="J1938" s="15" t="s">
        <v>1066</v>
      </c>
      <c r="K1938" s="9">
        <f>SUM(J1936:J1937)</f>
        <v>552</v>
      </c>
      <c r="L1938" s="14">
        <v>0</v>
      </c>
      <c r="M1938" s="9">
        <f>ROUND(L1938*K1938,2)</f>
        <v>0</v>
      </c>
    </row>
    <row r="1939" spans="1:13" ht="1.1499999999999999" customHeight="1" x14ac:dyDescent="0.35">
      <c r="A1939" s="16"/>
      <c r="B1939" s="16"/>
      <c r="C1939" s="16"/>
      <c r="D1939" s="24"/>
      <c r="E1939" s="16"/>
      <c r="F1939" s="16"/>
      <c r="G1939" s="16"/>
      <c r="H1939" s="16"/>
      <c r="I1939" s="16"/>
      <c r="J1939" s="16"/>
      <c r="K1939" s="16"/>
      <c r="L1939" s="16"/>
      <c r="M1939" s="16"/>
    </row>
    <row r="1940" spans="1:13" x14ac:dyDescent="0.35">
      <c r="A1940" s="11" t="s">
        <v>1067</v>
      </c>
      <c r="B1940" s="11" t="s">
        <v>19</v>
      </c>
      <c r="C1940" s="11" t="s">
        <v>131</v>
      </c>
      <c r="D1940" s="23" t="s">
        <v>1068</v>
      </c>
      <c r="E1940" s="10"/>
      <c r="F1940" s="10"/>
      <c r="G1940" s="10"/>
      <c r="H1940" s="10"/>
      <c r="I1940" s="10"/>
      <c r="J1940" s="10"/>
      <c r="K1940" s="12">
        <f>K1944</f>
        <v>243</v>
      </c>
      <c r="L1940" s="12">
        <f>L1944</f>
        <v>0</v>
      </c>
      <c r="M1940" s="12">
        <f>M1944</f>
        <v>0</v>
      </c>
    </row>
    <row r="1941" spans="1:13" ht="42" x14ac:dyDescent="0.35">
      <c r="A1941" s="10"/>
      <c r="B1941" s="10"/>
      <c r="C1941" s="10"/>
      <c r="D1941" s="13" t="s">
        <v>1069</v>
      </c>
      <c r="E1941" s="10"/>
      <c r="F1941" s="10"/>
      <c r="G1941" s="10"/>
      <c r="H1941" s="10"/>
      <c r="I1941" s="10"/>
      <c r="J1941" s="10"/>
      <c r="K1941" s="10"/>
      <c r="L1941" s="10"/>
      <c r="M1941" s="10"/>
    </row>
    <row r="1942" spans="1:13" x14ac:dyDescent="0.35">
      <c r="A1942" s="10"/>
      <c r="B1942" s="10"/>
      <c r="C1942" s="10"/>
      <c r="D1942" s="13"/>
      <c r="E1942" s="11" t="s">
        <v>0</v>
      </c>
      <c r="F1942" s="10">
        <v>243</v>
      </c>
      <c r="G1942" s="14">
        <v>0</v>
      </c>
      <c r="H1942" s="14">
        <v>0</v>
      </c>
      <c r="I1942" s="14">
        <v>0</v>
      </c>
      <c r="J1942" s="12">
        <f>F1942*(G1942+ (G1942= 0))*(H1942+ (H1942= 0))*(I1942+ (I1942= 0))</f>
        <v>243</v>
      </c>
      <c r="K1942" s="10"/>
      <c r="L1942" s="10"/>
      <c r="M1942" s="10"/>
    </row>
    <row r="1943" spans="1:13" x14ac:dyDescent="0.35">
      <c r="A1943" s="10"/>
      <c r="B1943" s="10"/>
      <c r="C1943" s="10"/>
      <c r="D1943" s="13"/>
      <c r="E1943" s="11" t="s">
        <v>0</v>
      </c>
      <c r="F1943" s="10">
        <v>0</v>
      </c>
      <c r="G1943" s="14">
        <v>0</v>
      </c>
      <c r="H1943" s="14">
        <v>0</v>
      </c>
      <c r="I1943" s="14">
        <v>0</v>
      </c>
      <c r="J1943" s="12">
        <f>F1943*(G1943+ (G1943= 0))*(H1943+ (H1943= 0))*(I1943+ (I1943= 0))</f>
        <v>0</v>
      </c>
      <c r="K1943" s="10"/>
      <c r="L1943" s="10"/>
      <c r="M1943" s="10"/>
    </row>
    <row r="1944" spans="1:13" x14ac:dyDescent="0.35">
      <c r="A1944" s="10"/>
      <c r="B1944" s="10"/>
      <c r="C1944" s="10"/>
      <c r="D1944" s="13"/>
      <c r="E1944" s="10"/>
      <c r="F1944" s="10"/>
      <c r="G1944" s="10"/>
      <c r="H1944" s="10"/>
      <c r="I1944" s="10"/>
      <c r="J1944" s="15" t="s">
        <v>1070</v>
      </c>
      <c r="K1944" s="9">
        <f>SUM(J1942:J1943)</f>
        <v>243</v>
      </c>
      <c r="L1944" s="14">
        <v>0</v>
      </c>
      <c r="M1944" s="9">
        <f>ROUND(L1944*K1944,2)</f>
        <v>0</v>
      </c>
    </row>
    <row r="1945" spans="1:13" ht="1.1499999999999999" customHeight="1" x14ac:dyDescent="0.35">
      <c r="A1945" s="16"/>
      <c r="B1945" s="16"/>
      <c r="C1945" s="16"/>
      <c r="D1945" s="24"/>
      <c r="E1945" s="16"/>
      <c r="F1945" s="16"/>
      <c r="G1945" s="16"/>
      <c r="H1945" s="16"/>
      <c r="I1945" s="16"/>
      <c r="J1945" s="16"/>
      <c r="K1945" s="16"/>
      <c r="L1945" s="16"/>
      <c r="M1945" s="16"/>
    </row>
    <row r="1946" spans="1:13" x14ac:dyDescent="0.35">
      <c r="A1946" s="11" t="s">
        <v>1071</v>
      </c>
      <c r="B1946" s="11" t="s">
        <v>19</v>
      </c>
      <c r="C1946" s="11" t="s">
        <v>131</v>
      </c>
      <c r="D1946" s="23" t="s">
        <v>1072</v>
      </c>
      <c r="E1946" s="10"/>
      <c r="F1946" s="10"/>
      <c r="G1946" s="10"/>
      <c r="H1946" s="10"/>
      <c r="I1946" s="10"/>
      <c r="J1946" s="10"/>
      <c r="K1946" s="12">
        <f>K1950</f>
        <v>532</v>
      </c>
      <c r="L1946" s="12">
        <f>L1950</f>
        <v>0</v>
      </c>
      <c r="M1946" s="12">
        <f>M1950</f>
        <v>0</v>
      </c>
    </row>
    <row r="1947" spans="1:13" ht="42" x14ac:dyDescent="0.35">
      <c r="A1947" s="10"/>
      <c r="B1947" s="10"/>
      <c r="C1947" s="10"/>
      <c r="D1947" s="13" t="s">
        <v>1073</v>
      </c>
      <c r="E1947" s="10"/>
      <c r="F1947" s="10"/>
      <c r="G1947" s="10"/>
      <c r="H1947" s="10"/>
      <c r="I1947" s="10"/>
      <c r="J1947" s="10"/>
      <c r="K1947" s="10"/>
      <c r="L1947" s="10"/>
      <c r="M1947" s="10"/>
    </row>
    <row r="1948" spans="1:13" x14ac:dyDescent="0.35">
      <c r="A1948" s="10"/>
      <c r="B1948" s="10"/>
      <c r="C1948" s="10"/>
      <c r="D1948" s="13"/>
      <c r="E1948" s="11" t="s">
        <v>0</v>
      </c>
      <c r="F1948" s="10">
        <v>532</v>
      </c>
      <c r="G1948" s="14">
        <v>0</v>
      </c>
      <c r="H1948" s="14">
        <v>0</v>
      </c>
      <c r="I1948" s="14">
        <v>0</v>
      </c>
      <c r="J1948" s="12">
        <f>F1948*(G1948+ (G1948= 0))*(H1948+ (H1948= 0))*(I1948+ (I1948= 0))</f>
        <v>532</v>
      </c>
      <c r="K1948" s="10"/>
      <c r="L1948" s="10"/>
      <c r="M1948" s="10"/>
    </row>
    <row r="1949" spans="1:13" x14ac:dyDescent="0.35">
      <c r="A1949" s="10"/>
      <c r="B1949" s="10"/>
      <c r="C1949" s="10"/>
      <c r="D1949" s="13"/>
      <c r="E1949" s="11" t="s">
        <v>0</v>
      </c>
      <c r="F1949" s="10">
        <v>0</v>
      </c>
      <c r="G1949" s="14">
        <v>0</v>
      </c>
      <c r="H1949" s="14">
        <v>0</v>
      </c>
      <c r="I1949" s="14">
        <v>0</v>
      </c>
      <c r="J1949" s="12">
        <f>F1949*(G1949+ (G1949= 0))*(H1949+ (H1949= 0))*(I1949+ (I1949= 0))</f>
        <v>0</v>
      </c>
      <c r="K1949" s="10"/>
      <c r="L1949" s="10"/>
      <c r="M1949" s="10"/>
    </row>
    <row r="1950" spans="1:13" x14ac:dyDescent="0.35">
      <c r="A1950" s="10"/>
      <c r="B1950" s="10"/>
      <c r="C1950" s="10"/>
      <c r="D1950" s="13"/>
      <c r="E1950" s="10"/>
      <c r="F1950" s="10"/>
      <c r="G1950" s="10"/>
      <c r="H1950" s="10"/>
      <c r="I1950" s="10"/>
      <c r="J1950" s="15" t="s">
        <v>1074</v>
      </c>
      <c r="K1950" s="9">
        <f>SUM(J1948:J1949)</f>
        <v>532</v>
      </c>
      <c r="L1950" s="14">
        <v>0</v>
      </c>
      <c r="M1950" s="9">
        <f>ROUND(L1950*K1950,2)</f>
        <v>0</v>
      </c>
    </row>
    <row r="1951" spans="1:13" ht="1.1499999999999999" customHeight="1" x14ac:dyDescent="0.35">
      <c r="A1951" s="16"/>
      <c r="B1951" s="16"/>
      <c r="C1951" s="16"/>
      <c r="D1951" s="24"/>
      <c r="E1951" s="16"/>
      <c r="F1951" s="16"/>
      <c r="G1951" s="16"/>
      <c r="H1951" s="16"/>
      <c r="I1951" s="16"/>
      <c r="J1951" s="16"/>
      <c r="K1951" s="16"/>
      <c r="L1951" s="16"/>
      <c r="M1951" s="16"/>
    </row>
    <row r="1952" spans="1:13" x14ac:dyDescent="0.35">
      <c r="A1952" s="11" t="s">
        <v>1075</v>
      </c>
      <c r="B1952" s="11" t="s">
        <v>19</v>
      </c>
      <c r="C1952" s="11" t="s">
        <v>131</v>
      </c>
      <c r="D1952" s="23" t="s">
        <v>1076</v>
      </c>
      <c r="E1952" s="10"/>
      <c r="F1952" s="10"/>
      <c r="G1952" s="10"/>
      <c r="H1952" s="10"/>
      <c r="I1952" s="10"/>
      <c r="J1952" s="10"/>
      <c r="K1952" s="12">
        <f>K1956</f>
        <v>311</v>
      </c>
      <c r="L1952" s="12">
        <f>L1956</f>
        <v>0</v>
      </c>
      <c r="M1952" s="12">
        <f>M1956</f>
        <v>0</v>
      </c>
    </row>
    <row r="1953" spans="1:13" ht="42" x14ac:dyDescent="0.35">
      <c r="A1953" s="10"/>
      <c r="B1953" s="10"/>
      <c r="C1953" s="10"/>
      <c r="D1953" s="13" t="s">
        <v>1077</v>
      </c>
      <c r="E1953" s="10"/>
      <c r="F1953" s="10"/>
      <c r="G1953" s="10"/>
      <c r="H1953" s="10"/>
      <c r="I1953" s="10"/>
      <c r="J1953" s="10"/>
      <c r="K1953" s="10"/>
      <c r="L1953" s="10"/>
      <c r="M1953" s="10"/>
    </row>
    <row r="1954" spans="1:13" x14ac:dyDescent="0.35">
      <c r="A1954" s="10"/>
      <c r="B1954" s="10"/>
      <c r="C1954" s="10"/>
      <c r="D1954" s="13"/>
      <c r="E1954" s="11" t="s">
        <v>0</v>
      </c>
      <c r="F1954" s="10">
        <v>311</v>
      </c>
      <c r="G1954" s="14">
        <v>0</v>
      </c>
      <c r="H1954" s="14">
        <v>0</v>
      </c>
      <c r="I1954" s="14">
        <v>0</v>
      </c>
      <c r="J1954" s="12">
        <f>F1954*(G1954+ (G1954= 0))*(H1954+ (H1954= 0))*(I1954+ (I1954= 0))</f>
        <v>311</v>
      </c>
      <c r="K1954" s="10"/>
      <c r="L1954" s="10"/>
      <c r="M1954" s="10"/>
    </row>
    <row r="1955" spans="1:13" x14ac:dyDescent="0.35">
      <c r="A1955" s="10"/>
      <c r="B1955" s="10"/>
      <c r="C1955" s="10"/>
      <c r="D1955" s="13"/>
      <c r="E1955" s="11" t="s">
        <v>0</v>
      </c>
      <c r="F1955" s="10">
        <v>0</v>
      </c>
      <c r="G1955" s="14">
        <v>0</v>
      </c>
      <c r="H1955" s="14">
        <v>0</v>
      </c>
      <c r="I1955" s="14">
        <v>0</v>
      </c>
      <c r="J1955" s="12">
        <f>F1955*(G1955+ (G1955= 0))*(H1955+ (H1955= 0))*(I1955+ (I1955= 0))</f>
        <v>0</v>
      </c>
      <c r="K1955" s="10"/>
      <c r="L1955" s="10"/>
      <c r="M1955" s="10"/>
    </row>
    <row r="1956" spans="1:13" x14ac:dyDescent="0.35">
      <c r="A1956" s="10"/>
      <c r="B1956" s="10"/>
      <c r="C1956" s="10"/>
      <c r="D1956" s="13"/>
      <c r="E1956" s="10"/>
      <c r="F1956" s="10"/>
      <c r="G1956" s="10"/>
      <c r="H1956" s="10"/>
      <c r="I1956" s="10"/>
      <c r="J1956" s="15" t="s">
        <v>1078</v>
      </c>
      <c r="K1956" s="9">
        <f>SUM(J1954:J1955)</f>
        <v>311</v>
      </c>
      <c r="L1956" s="14">
        <v>0</v>
      </c>
      <c r="M1956" s="9">
        <f>ROUND(L1956*K1956,2)</f>
        <v>0</v>
      </c>
    </row>
    <row r="1957" spans="1:13" ht="1.1499999999999999" customHeight="1" x14ac:dyDescent="0.35">
      <c r="A1957" s="16"/>
      <c r="B1957" s="16"/>
      <c r="C1957" s="16"/>
      <c r="D1957" s="24"/>
      <c r="E1957" s="16"/>
      <c r="F1957" s="16"/>
      <c r="G1957" s="16"/>
      <c r="H1957" s="16"/>
      <c r="I1957" s="16"/>
      <c r="J1957" s="16"/>
      <c r="K1957" s="16"/>
      <c r="L1957" s="16"/>
      <c r="M1957" s="16"/>
    </row>
    <row r="1958" spans="1:13" x14ac:dyDescent="0.35">
      <c r="A1958" s="11" t="s">
        <v>1079</v>
      </c>
      <c r="B1958" s="11" t="s">
        <v>19</v>
      </c>
      <c r="C1958" s="11" t="s">
        <v>131</v>
      </c>
      <c r="D1958" s="23" t="s">
        <v>1080</v>
      </c>
      <c r="E1958" s="10"/>
      <c r="F1958" s="10"/>
      <c r="G1958" s="10"/>
      <c r="H1958" s="10"/>
      <c r="I1958" s="10"/>
      <c r="J1958" s="10"/>
      <c r="K1958" s="12">
        <f>K1962</f>
        <v>253</v>
      </c>
      <c r="L1958" s="12">
        <f>L1962</f>
        <v>0</v>
      </c>
      <c r="M1958" s="12">
        <f>M1962</f>
        <v>0</v>
      </c>
    </row>
    <row r="1959" spans="1:13" ht="42" x14ac:dyDescent="0.35">
      <c r="A1959" s="10"/>
      <c r="B1959" s="10"/>
      <c r="C1959" s="10"/>
      <c r="D1959" s="13" t="s">
        <v>1081</v>
      </c>
      <c r="E1959" s="10"/>
      <c r="F1959" s="10"/>
      <c r="G1959" s="10"/>
      <c r="H1959" s="10"/>
      <c r="I1959" s="10"/>
      <c r="J1959" s="10"/>
      <c r="K1959" s="10"/>
      <c r="L1959" s="10"/>
      <c r="M1959" s="10"/>
    </row>
    <row r="1960" spans="1:13" x14ac:dyDescent="0.35">
      <c r="A1960" s="10"/>
      <c r="B1960" s="10"/>
      <c r="C1960" s="10"/>
      <c r="D1960" s="13"/>
      <c r="E1960" s="11" t="s">
        <v>0</v>
      </c>
      <c r="F1960" s="10">
        <v>253</v>
      </c>
      <c r="G1960" s="14">
        <v>0</v>
      </c>
      <c r="H1960" s="14">
        <v>0</v>
      </c>
      <c r="I1960" s="14">
        <v>0</v>
      </c>
      <c r="J1960" s="12">
        <f>F1960*(G1960+ (G1960= 0))*(H1960+ (H1960= 0))*(I1960+ (I1960= 0))</f>
        <v>253</v>
      </c>
      <c r="K1960" s="10"/>
      <c r="L1960" s="10"/>
      <c r="M1960" s="10"/>
    </row>
    <row r="1961" spans="1:13" x14ac:dyDescent="0.35">
      <c r="A1961" s="10"/>
      <c r="B1961" s="10"/>
      <c r="C1961" s="10"/>
      <c r="D1961" s="13"/>
      <c r="E1961" s="11" t="s">
        <v>0</v>
      </c>
      <c r="F1961" s="10">
        <v>0</v>
      </c>
      <c r="G1961" s="14">
        <v>0</v>
      </c>
      <c r="H1961" s="14">
        <v>0</v>
      </c>
      <c r="I1961" s="14">
        <v>0</v>
      </c>
      <c r="J1961" s="12">
        <f>F1961*(G1961+ (G1961= 0))*(H1961+ (H1961= 0))*(I1961+ (I1961= 0))</f>
        <v>0</v>
      </c>
      <c r="K1961" s="10"/>
      <c r="L1961" s="10"/>
      <c r="M1961" s="10"/>
    </row>
    <row r="1962" spans="1:13" x14ac:dyDescent="0.35">
      <c r="A1962" s="10"/>
      <c r="B1962" s="10"/>
      <c r="C1962" s="10"/>
      <c r="D1962" s="13"/>
      <c r="E1962" s="10"/>
      <c r="F1962" s="10"/>
      <c r="G1962" s="10"/>
      <c r="H1962" s="10"/>
      <c r="I1962" s="10"/>
      <c r="J1962" s="15" t="s">
        <v>1082</v>
      </c>
      <c r="K1962" s="9">
        <f>SUM(J1960:J1961)</f>
        <v>253</v>
      </c>
      <c r="L1962" s="14">
        <v>0</v>
      </c>
      <c r="M1962" s="9">
        <f>ROUND(L1962*K1962,2)</f>
        <v>0</v>
      </c>
    </row>
    <row r="1963" spans="1:13" ht="1.1499999999999999" customHeight="1" x14ac:dyDescent="0.35">
      <c r="A1963" s="16"/>
      <c r="B1963" s="16"/>
      <c r="C1963" s="16"/>
      <c r="D1963" s="24"/>
      <c r="E1963" s="16"/>
      <c r="F1963" s="16"/>
      <c r="G1963" s="16"/>
      <c r="H1963" s="16"/>
      <c r="I1963" s="16"/>
      <c r="J1963" s="16"/>
      <c r="K1963" s="16"/>
      <c r="L1963" s="16"/>
      <c r="M1963" s="16"/>
    </row>
    <row r="1964" spans="1:13" x14ac:dyDescent="0.35">
      <c r="A1964" s="11" t="s">
        <v>1083</v>
      </c>
      <c r="B1964" s="11" t="s">
        <v>19</v>
      </c>
      <c r="C1964" s="11" t="s">
        <v>131</v>
      </c>
      <c r="D1964" s="23" t="s">
        <v>1084</v>
      </c>
      <c r="E1964" s="10"/>
      <c r="F1964" s="10"/>
      <c r="G1964" s="10"/>
      <c r="H1964" s="10"/>
      <c r="I1964" s="10"/>
      <c r="J1964" s="10"/>
      <c r="K1964" s="12">
        <f>K1968</f>
        <v>51</v>
      </c>
      <c r="L1964" s="12">
        <f>L1968</f>
        <v>0</v>
      </c>
      <c r="M1964" s="12">
        <f>M1968</f>
        <v>0</v>
      </c>
    </row>
    <row r="1965" spans="1:13" ht="42" x14ac:dyDescent="0.35">
      <c r="A1965" s="10"/>
      <c r="B1965" s="10"/>
      <c r="C1965" s="10"/>
      <c r="D1965" s="13" t="s">
        <v>1085</v>
      </c>
      <c r="E1965" s="10"/>
      <c r="F1965" s="10"/>
      <c r="G1965" s="10"/>
      <c r="H1965" s="10"/>
      <c r="I1965" s="10"/>
      <c r="J1965" s="10"/>
      <c r="K1965" s="10"/>
      <c r="L1965" s="10"/>
      <c r="M1965" s="10"/>
    </row>
    <row r="1966" spans="1:13" x14ac:dyDescent="0.35">
      <c r="A1966" s="10"/>
      <c r="B1966" s="10"/>
      <c r="C1966" s="10"/>
      <c r="D1966" s="13"/>
      <c r="E1966" s="11" t="s">
        <v>0</v>
      </c>
      <c r="F1966" s="10">
        <v>51</v>
      </c>
      <c r="G1966" s="14">
        <v>0</v>
      </c>
      <c r="H1966" s="14">
        <v>0</v>
      </c>
      <c r="I1966" s="14">
        <v>0</v>
      </c>
      <c r="J1966" s="12">
        <f>F1966*(G1966+ (G1966= 0))*(H1966+ (H1966= 0))*(I1966+ (I1966= 0))</f>
        <v>51</v>
      </c>
      <c r="K1966" s="10"/>
      <c r="L1966" s="10"/>
      <c r="M1966" s="10"/>
    </row>
    <row r="1967" spans="1:13" x14ac:dyDescent="0.35">
      <c r="A1967" s="10"/>
      <c r="B1967" s="10"/>
      <c r="C1967" s="10"/>
      <c r="D1967" s="13"/>
      <c r="E1967" s="11" t="s">
        <v>0</v>
      </c>
      <c r="F1967" s="10">
        <v>0</v>
      </c>
      <c r="G1967" s="14">
        <v>0</v>
      </c>
      <c r="H1967" s="14">
        <v>0</v>
      </c>
      <c r="I1967" s="14">
        <v>0</v>
      </c>
      <c r="J1967" s="12">
        <f>F1967*(G1967+ (G1967= 0))*(H1967+ (H1967= 0))*(I1967+ (I1967= 0))</f>
        <v>0</v>
      </c>
      <c r="K1967" s="10"/>
      <c r="L1967" s="10"/>
      <c r="M1967" s="10"/>
    </row>
    <row r="1968" spans="1:13" x14ac:dyDescent="0.35">
      <c r="A1968" s="10"/>
      <c r="B1968" s="10"/>
      <c r="C1968" s="10"/>
      <c r="D1968" s="13"/>
      <c r="E1968" s="10"/>
      <c r="F1968" s="10"/>
      <c r="G1968" s="10"/>
      <c r="H1968" s="10"/>
      <c r="I1968" s="10"/>
      <c r="J1968" s="15" t="s">
        <v>1086</v>
      </c>
      <c r="K1968" s="9">
        <f>SUM(J1966:J1967)</f>
        <v>51</v>
      </c>
      <c r="L1968" s="14">
        <v>0</v>
      </c>
      <c r="M1968" s="9">
        <f>ROUND(L1968*K1968,2)</f>
        <v>0</v>
      </c>
    </row>
    <row r="1969" spans="1:13" ht="1.1499999999999999" customHeight="1" x14ac:dyDescent="0.35">
      <c r="A1969" s="16"/>
      <c r="B1969" s="16"/>
      <c r="C1969" s="16"/>
      <c r="D1969" s="24"/>
      <c r="E1969" s="16"/>
      <c r="F1969" s="16"/>
      <c r="G1969" s="16"/>
      <c r="H1969" s="16"/>
      <c r="I1969" s="16"/>
      <c r="J1969" s="16"/>
      <c r="K1969" s="16"/>
      <c r="L1969" s="16"/>
      <c r="M1969" s="16"/>
    </row>
    <row r="1970" spans="1:13" x14ac:dyDescent="0.35">
      <c r="A1970" s="11" t="s">
        <v>1087</v>
      </c>
      <c r="B1970" s="11" t="s">
        <v>19</v>
      </c>
      <c r="C1970" s="11" t="s">
        <v>131</v>
      </c>
      <c r="D1970" s="23" t="s">
        <v>1088</v>
      </c>
      <c r="E1970" s="10"/>
      <c r="F1970" s="10"/>
      <c r="G1970" s="10"/>
      <c r="H1970" s="10"/>
      <c r="I1970" s="10"/>
      <c r="J1970" s="10"/>
      <c r="K1970" s="12">
        <f>K1974</f>
        <v>193</v>
      </c>
      <c r="L1970" s="12">
        <f>L1974</f>
        <v>0</v>
      </c>
      <c r="M1970" s="12">
        <f>M1974</f>
        <v>0</v>
      </c>
    </row>
    <row r="1971" spans="1:13" ht="42" x14ac:dyDescent="0.35">
      <c r="A1971" s="10"/>
      <c r="B1971" s="10"/>
      <c r="C1971" s="10"/>
      <c r="D1971" s="13" t="s">
        <v>1089</v>
      </c>
      <c r="E1971" s="10"/>
      <c r="F1971" s="10"/>
      <c r="G1971" s="10"/>
      <c r="H1971" s="10"/>
      <c r="I1971" s="10"/>
      <c r="J1971" s="10"/>
      <c r="K1971" s="10"/>
      <c r="L1971" s="10"/>
      <c r="M1971" s="10"/>
    </row>
    <row r="1972" spans="1:13" x14ac:dyDescent="0.35">
      <c r="A1972" s="10"/>
      <c r="B1972" s="10"/>
      <c r="C1972" s="10"/>
      <c r="D1972" s="13"/>
      <c r="E1972" s="11" t="s">
        <v>0</v>
      </c>
      <c r="F1972" s="10">
        <v>193</v>
      </c>
      <c r="G1972" s="14">
        <v>0</v>
      </c>
      <c r="H1972" s="14">
        <v>0</v>
      </c>
      <c r="I1972" s="14">
        <v>0</v>
      </c>
      <c r="J1972" s="12">
        <f>F1972*(G1972+ (G1972= 0))*(H1972+ (H1972= 0))*(I1972+ (I1972= 0))</f>
        <v>193</v>
      </c>
      <c r="K1972" s="10"/>
      <c r="L1972" s="10"/>
      <c r="M1972" s="10"/>
    </row>
    <row r="1973" spans="1:13" x14ac:dyDescent="0.35">
      <c r="A1973" s="10"/>
      <c r="B1973" s="10"/>
      <c r="C1973" s="10"/>
      <c r="D1973" s="13"/>
      <c r="E1973" s="11" t="s">
        <v>0</v>
      </c>
      <c r="F1973" s="10">
        <v>0</v>
      </c>
      <c r="G1973" s="14">
        <v>0</v>
      </c>
      <c r="H1973" s="14">
        <v>0</v>
      </c>
      <c r="I1973" s="14">
        <v>0</v>
      </c>
      <c r="J1973" s="12">
        <f>F1973*(G1973+ (G1973= 0))*(H1973+ (H1973= 0))*(I1973+ (I1973= 0))</f>
        <v>0</v>
      </c>
      <c r="K1973" s="10"/>
      <c r="L1973" s="10"/>
      <c r="M1973" s="10"/>
    </row>
    <row r="1974" spans="1:13" x14ac:dyDescent="0.35">
      <c r="A1974" s="10"/>
      <c r="B1974" s="10"/>
      <c r="C1974" s="10"/>
      <c r="D1974" s="13"/>
      <c r="E1974" s="10"/>
      <c r="F1974" s="10"/>
      <c r="G1974" s="10"/>
      <c r="H1974" s="10"/>
      <c r="I1974" s="10"/>
      <c r="J1974" s="15" t="s">
        <v>1090</v>
      </c>
      <c r="K1974" s="9">
        <f>SUM(J1972:J1973)</f>
        <v>193</v>
      </c>
      <c r="L1974" s="14">
        <v>0</v>
      </c>
      <c r="M1974" s="9">
        <f>ROUND(L1974*K1974,2)</f>
        <v>0</v>
      </c>
    </row>
    <row r="1975" spans="1:13" ht="1.1499999999999999" customHeight="1" x14ac:dyDescent="0.35">
      <c r="A1975" s="16"/>
      <c r="B1975" s="16"/>
      <c r="C1975" s="16"/>
      <c r="D1975" s="24"/>
      <c r="E1975" s="16"/>
      <c r="F1975" s="16"/>
      <c r="G1975" s="16"/>
      <c r="H1975" s="16"/>
      <c r="I1975" s="16"/>
      <c r="J1975" s="16"/>
      <c r="K1975" s="16"/>
      <c r="L1975" s="16"/>
      <c r="M1975" s="16"/>
    </row>
    <row r="1976" spans="1:13" x14ac:dyDescent="0.35">
      <c r="A1976" s="11" t="s">
        <v>1091</v>
      </c>
      <c r="B1976" s="11" t="s">
        <v>19</v>
      </c>
      <c r="C1976" s="11" t="s">
        <v>131</v>
      </c>
      <c r="D1976" s="23" t="s">
        <v>1092</v>
      </c>
      <c r="E1976" s="10"/>
      <c r="F1976" s="10"/>
      <c r="G1976" s="10"/>
      <c r="H1976" s="10"/>
      <c r="I1976" s="10"/>
      <c r="J1976" s="10"/>
      <c r="K1976" s="12">
        <f>K1980</f>
        <v>188</v>
      </c>
      <c r="L1976" s="12">
        <f>L1980</f>
        <v>0</v>
      </c>
      <c r="M1976" s="12">
        <f>M1980</f>
        <v>0</v>
      </c>
    </row>
    <row r="1977" spans="1:13" ht="42" x14ac:dyDescent="0.35">
      <c r="A1977" s="10"/>
      <c r="B1977" s="10"/>
      <c r="C1977" s="10"/>
      <c r="D1977" s="13" t="s">
        <v>1093</v>
      </c>
      <c r="E1977" s="10"/>
      <c r="F1977" s="10"/>
      <c r="G1977" s="10"/>
      <c r="H1977" s="10"/>
      <c r="I1977" s="10"/>
      <c r="J1977" s="10"/>
      <c r="K1977" s="10"/>
      <c r="L1977" s="10"/>
      <c r="M1977" s="10"/>
    </row>
    <row r="1978" spans="1:13" x14ac:dyDescent="0.35">
      <c r="A1978" s="10"/>
      <c r="B1978" s="10"/>
      <c r="C1978" s="10"/>
      <c r="D1978" s="13"/>
      <c r="E1978" s="11" t="s">
        <v>0</v>
      </c>
      <c r="F1978" s="10">
        <v>188</v>
      </c>
      <c r="G1978" s="14">
        <v>0</v>
      </c>
      <c r="H1978" s="14">
        <v>0</v>
      </c>
      <c r="I1978" s="14">
        <v>0</v>
      </c>
      <c r="J1978" s="12">
        <f>F1978*(G1978+ (G1978= 0))*(H1978+ (H1978= 0))*(I1978+ (I1978= 0))</f>
        <v>188</v>
      </c>
      <c r="K1978" s="10"/>
      <c r="L1978" s="10"/>
      <c r="M1978" s="10"/>
    </row>
    <row r="1979" spans="1:13" x14ac:dyDescent="0.35">
      <c r="A1979" s="10"/>
      <c r="B1979" s="10"/>
      <c r="C1979" s="10"/>
      <c r="D1979" s="13"/>
      <c r="E1979" s="11" t="s">
        <v>0</v>
      </c>
      <c r="F1979" s="10">
        <v>0</v>
      </c>
      <c r="G1979" s="14">
        <v>0</v>
      </c>
      <c r="H1979" s="14">
        <v>0</v>
      </c>
      <c r="I1979" s="14">
        <v>0</v>
      </c>
      <c r="J1979" s="12">
        <f>F1979*(G1979+ (G1979= 0))*(H1979+ (H1979= 0))*(I1979+ (I1979= 0))</f>
        <v>0</v>
      </c>
      <c r="K1979" s="10"/>
      <c r="L1979" s="10"/>
      <c r="M1979" s="10"/>
    </row>
    <row r="1980" spans="1:13" x14ac:dyDescent="0.35">
      <c r="A1980" s="10"/>
      <c r="B1980" s="10"/>
      <c r="C1980" s="10"/>
      <c r="D1980" s="13"/>
      <c r="E1980" s="10"/>
      <c r="F1980" s="10"/>
      <c r="G1980" s="10"/>
      <c r="H1980" s="10"/>
      <c r="I1980" s="10"/>
      <c r="J1980" s="15" t="s">
        <v>1094</v>
      </c>
      <c r="K1980" s="9">
        <f>SUM(J1978:J1979)</f>
        <v>188</v>
      </c>
      <c r="L1980" s="14">
        <v>0</v>
      </c>
      <c r="M1980" s="9">
        <f>ROUND(L1980*K1980,2)</f>
        <v>0</v>
      </c>
    </row>
    <row r="1981" spans="1:13" ht="1.1499999999999999" customHeight="1" x14ac:dyDescent="0.35">
      <c r="A1981" s="16"/>
      <c r="B1981" s="16"/>
      <c r="C1981" s="16"/>
      <c r="D1981" s="24"/>
      <c r="E1981" s="16"/>
      <c r="F1981" s="16"/>
      <c r="G1981" s="16"/>
      <c r="H1981" s="16"/>
      <c r="I1981" s="16"/>
      <c r="J1981" s="16"/>
      <c r="K1981" s="16"/>
      <c r="L1981" s="16"/>
      <c r="M1981" s="16"/>
    </row>
    <row r="1982" spans="1:13" x14ac:dyDescent="0.35">
      <c r="A1982" s="11" t="s">
        <v>1095</v>
      </c>
      <c r="B1982" s="11" t="s">
        <v>715</v>
      </c>
      <c r="C1982" s="11" t="s">
        <v>131</v>
      </c>
      <c r="D1982" s="23" t="s">
        <v>1096</v>
      </c>
      <c r="E1982" s="10"/>
      <c r="F1982" s="10"/>
      <c r="G1982" s="10"/>
      <c r="H1982" s="10"/>
      <c r="I1982" s="10"/>
      <c r="J1982" s="10"/>
      <c r="K1982" s="12">
        <f>K1987</f>
        <v>795</v>
      </c>
      <c r="L1982" s="12">
        <f>L1987</f>
        <v>0</v>
      </c>
      <c r="M1982" s="12">
        <f>M1987</f>
        <v>0</v>
      </c>
    </row>
    <row r="1983" spans="1:13" ht="21" x14ac:dyDescent="0.35">
      <c r="A1983" s="10"/>
      <c r="B1983" s="10"/>
      <c r="C1983" s="10"/>
      <c r="D1983" s="13" t="s">
        <v>1097</v>
      </c>
      <c r="E1983" s="10"/>
      <c r="F1983" s="10"/>
      <c r="G1983" s="10"/>
      <c r="H1983" s="10"/>
      <c r="I1983" s="10"/>
      <c r="J1983" s="10"/>
      <c r="K1983" s="10"/>
      <c r="L1983" s="10"/>
      <c r="M1983" s="10"/>
    </row>
    <row r="1984" spans="1:13" x14ac:dyDescent="0.35">
      <c r="A1984" s="10"/>
      <c r="B1984" s="10"/>
      <c r="C1984" s="10"/>
      <c r="D1984" s="13"/>
      <c r="E1984" s="11" t="s">
        <v>0</v>
      </c>
      <c r="F1984" s="10">
        <v>243</v>
      </c>
      <c r="G1984" s="14">
        <v>0</v>
      </c>
      <c r="H1984" s="14">
        <v>0</v>
      </c>
      <c r="I1984" s="14">
        <v>0</v>
      </c>
      <c r="J1984" s="12">
        <f>F1984*(G1984+ (G1984= 0))*(H1984+ (H1984= 0))*(I1984+ (I1984= 0))</f>
        <v>243</v>
      </c>
      <c r="K1984" s="10"/>
      <c r="L1984" s="10"/>
      <c r="M1984" s="10"/>
    </row>
    <row r="1985" spans="1:13" x14ac:dyDescent="0.35">
      <c r="A1985" s="10"/>
      <c r="B1985" s="10"/>
      <c r="C1985" s="10"/>
      <c r="D1985" s="13"/>
      <c r="E1985" s="11" t="s">
        <v>0</v>
      </c>
      <c r="F1985" s="10">
        <v>552</v>
      </c>
      <c r="G1985" s="14">
        <v>0</v>
      </c>
      <c r="H1985" s="14">
        <v>0</v>
      </c>
      <c r="I1985" s="14">
        <v>0</v>
      </c>
      <c r="J1985" s="12">
        <f>F1985*(G1985+ (G1985= 0))*(H1985+ (H1985= 0))*(I1985+ (I1985= 0))</f>
        <v>552</v>
      </c>
      <c r="K1985" s="10"/>
      <c r="L1985" s="10"/>
      <c r="M1985" s="10"/>
    </row>
    <row r="1986" spans="1:13" x14ac:dyDescent="0.35">
      <c r="A1986" s="10"/>
      <c r="B1986" s="10"/>
      <c r="C1986" s="10"/>
      <c r="D1986" s="13"/>
      <c r="E1986" s="11" t="s">
        <v>0</v>
      </c>
      <c r="F1986" s="10">
        <v>0</v>
      </c>
      <c r="G1986" s="14">
        <v>0</v>
      </c>
      <c r="H1986" s="14">
        <v>0</v>
      </c>
      <c r="I1986" s="14">
        <v>0</v>
      </c>
      <c r="J1986" s="12">
        <f>F1986*(G1986+ (G1986= 0))*(H1986+ (H1986= 0))*(I1986+ (I1986= 0))</f>
        <v>0</v>
      </c>
      <c r="K1986" s="10"/>
      <c r="L1986" s="10"/>
      <c r="M1986" s="10"/>
    </row>
    <row r="1987" spans="1:13" x14ac:dyDescent="0.35">
      <c r="A1987" s="10"/>
      <c r="B1987" s="10"/>
      <c r="C1987" s="10"/>
      <c r="D1987" s="13"/>
      <c r="E1987" s="10"/>
      <c r="F1987" s="10"/>
      <c r="G1987" s="10"/>
      <c r="H1987" s="10"/>
      <c r="I1987" s="10"/>
      <c r="J1987" s="15" t="s">
        <v>1098</v>
      </c>
      <c r="K1987" s="9">
        <f>SUM(J1984:J1986)</f>
        <v>795</v>
      </c>
      <c r="L1987" s="14">
        <v>0</v>
      </c>
      <c r="M1987" s="9">
        <f>ROUND(L1987*K1987,2)</f>
        <v>0</v>
      </c>
    </row>
    <row r="1988" spans="1:13" ht="1.1499999999999999" customHeight="1" x14ac:dyDescent="0.35">
      <c r="A1988" s="16"/>
      <c r="B1988" s="16"/>
      <c r="C1988" s="16"/>
      <c r="D1988" s="24"/>
      <c r="E1988" s="16"/>
      <c r="F1988" s="16"/>
      <c r="G1988" s="16"/>
      <c r="H1988" s="16"/>
      <c r="I1988" s="16"/>
      <c r="J1988" s="16"/>
      <c r="K1988" s="16"/>
      <c r="L1988" s="16"/>
      <c r="M1988" s="16"/>
    </row>
    <row r="1989" spans="1:13" x14ac:dyDescent="0.35">
      <c r="A1989" s="11" t="s">
        <v>1099</v>
      </c>
      <c r="B1989" s="11" t="s">
        <v>715</v>
      </c>
      <c r="C1989" s="11" t="s">
        <v>131</v>
      </c>
      <c r="D1989" s="23" t="s">
        <v>1100</v>
      </c>
      <c r="E1989" s="10"/>
      <c r="F1989" s="10"/>
      <c r="G1989" s="10"/>
      <c r="H1989" s="10"/>
      <c r="I1989" s="10"/>
      <c r="J1989" s="10"/>
      <c r="K1989" s="12">
        <f>K1993</f>
        <v>532</v>
      </c>
      <c r="L1989" s="12">
        <f>L1993</f>
        <v>0</v>
      </c>
      <c r="M1989" s="12">
        <f>M1993</f>
        <v>0</v>
      </c>
    </row>
    <row r="1990" spans="1:13" ht="21" x14ac:dyDescent="0.35">
      <c r="A1990" s="10"/>
      <c r="B1990" s="10"/>
      <c r="C1990" s="10"/>
      <c r="D1990" s="13" t="s">
        <v>1101</v>
      </c>
      <c r="E1990" s="10"/>
      <c r="F1990" s="10"/>
      <c r="G1990" s="10"/>
      <c r="H1990" s="10"/>
      <c r="I1990" s="10"/>
      <c r="J1990" s="10"/>
      <c r="K1990" s="10"/>
      <c r="L1990" s="10"/>
      <c r="M1990" s="10"/>
    </row>
    <row r="1991" spans="1:13" x14ac:dyDescent="0.35">
      <c r="A1991" s="10"/>
      <c r="B1991" s="10"/>
      <c r="C1991" s="10"/>
      <c r="D1991" s="13"/>
      <c r="E1991" s="11" t="s">
        <v>0</v>
      </c>
      <c r="F1991" s="10">
        <v>532</v>
      </c>
      <c r="G1991" s="14">
        <v>0</v>
      </c>
      <c r="H1991" s="14">
        <v>0</v>
      </c>
      <c r="I1991" s="14">
        <v>0</v>
      </c>
      <c r="J1991" s="12">
        <f>F1991*(G1991+ (G1991= 0))*(H1991+ (H1991= 0))*(I1991+ (I1991= 0))</f>
        <v>532</v>
      </c>
      <c r="K1991" s="10"/>
      <c r="L1991" s="10"/>
      <c r="M1991" s="10"/>
    </row>
    <row r="1992" spans="1:13" x14ac:dyDescent="0.35">
      <c r="A1992" s="10"/>
      <c r="B1992" s="10"/>
      <c r="C1992" s="10"/>
      <c r="D1992" s="13"/>
      <c r="E1992" s="11" t="s">
        <v>0</v>
      </c>
      <c r="F1992" s="10">
        <v>0</v>
      </c>
      <c r="G1992" s="14">
        <v>0</v>
      </c>
      <c r="H1992" s="14">
        <v>0</v>
      </c>
      <c r="I1992" s="14">
        <v>0</v>
      </c>
      <c r="J1992" s="12">
        <f>F1992*(G1992+ (G1992= 0))*(H1992+ (H1992= 0))*(I1992+ (I1992= 0))</f>
        <v>0</v>
      </c>
      <c r="K1992" s="10"/>
      <c r="L1992" s="10"/>
      <c r="M1992" s="10"/>
    </row>
    <row r="1993" spans="1:13" x14ac:dyDescent="0.35">
      <c r="A1993" s="10"/>
      <c r="B1993" s="10"/>
      <c r="C1993" s="10"/>
      <c r="D1993" s="13"/>
      <c r="E1993" s="10"/>
      <c r="F1993" s="10"/>
      <c r="G1993" s="10"/>
      <c r="H1993" s="10"/>
      <c r="I1993" s="10"/>
      <c r="J1993" s="15" t="s">
        <v>1102</v>
      </c>
      <c r="K1993" s="9">
        <f>SUM(J1991:J1992)</f>
        <v>532</v>
      </c>
      <c r="L1993" s="14">
        <v>0</v>
      </c>
      <c r="M1993" s="9">
        <f>ROUND(L1993*K1993,2)</f>
        <v>0</v>
      </c>
    </row>
    <row r="1994" spans="1:13" ht="1.1499999999999999" customHeight="1" x14ac:dyDescent="0.35">
      <c r="A1994" s="16"/>
      <c r="B1994" s="16"/>
      <c r="C1994" s="16"/>
      <c r="D1994" s="24"/>
      <c r="E1994" s="16"/>
      <c r="F1994" s="16"/>
      <c r="G1994" s="16"/>
      <c r="H1994" s="16"/>
      <c r="I1994" s="16"/>
      <c r="J1994" s="16"/>
      <c r="K1994" s="16"/>
      <c r="L1994" s="16"/>
      <c r="M1994" s="16"/>
    </row>
    <row r="1995" spans="1:13" x14ac:dyDescent="0.35">
      <c r="A1995" s="11" t="s">
        <v>1103</v>
      </c>
      <c r="B1995" s="11" t="s">
        <v>715</v>
      </c>
      <c r="C1995" s="11" t="s">
        <v>131</v>
      </c>
      <c r="D1995" s="23" t="s">
        <v>1104</v>
      </c>
      <c r="E1995" s="10"/>
      <c r="F1995" s="10"/>
      <c r="G1995" s="10"/>
      <c r="H1995" s="10"/>
      <c r="I1995" s="10"/>
      <c r="J1995" s="10"/>
      <c r="K1995" s="12">
        <f>K1999</f>
        <v>311</v>
      </c>
      <c r="L1995" s="12">
        <f>L1999</f>
        <v>0</v>
      </c>
      <c r="M1995" s="12">
        <f>M1999</f>
        <v>0</v>
      </c>
    </row>
    <row r="1996" spans="1:13" ht="21" x14ac:dyDescent="0.35">
      <c r="A1996" s="10"/>
      <c r="B1996" s="10"/>
      <c r="C1996" s="10"/>
      <c r="D1996" s="13" t="s">
        <v>1105</v>
      </c>
      <c r="E1996" s="10"/>
      <c r="F1996" s="10"/>
      <c r="G1996" s="10"/>
      <c r="H1996" s="10"/>
      <c r="I1996" s="10"/>
      <c r="J1996" s="10"/>
      <c r="K1996" s="10"/>
      <c r="L1996" s="10"/>
      <c r="M1996" s="10"/>
    </row>
    <row r="1997" spans="1:13" x14ac:dyDescent="0.35">
      <c r="A1997" s="10"/>
      <c r="B1997" s="10"/>
      <c r="C1997" s="10"/>
      <c r="D1997" s="13"/>
      <c r="E1997" s="11" t="s">
        <v>0</v>
      </c>
      <c r="F1997" s="10">
        <v>311</v>
      </c>
      <c r="G1997" s="14">
        <v>0</v>
      </c>
      <c r="H1997" s="14">
        <v>0</v>
      </c>
      <c r="I1997" s="14">
        <v>0</v>
      </c>
      <c r="J1997" s="12">
        <f>F1997*(G1997+ (G1997= 0))*(H1997+ (H1997= 0))*(I1997+ (I1997= 0))</f>
        <v>311</v>
      </c>
      <c r="K1997" s="10"/>
      <c r="L1997" s="10"/>
      <c r="M1997" s="10"/>
    </row>
    <row r="1998" spans="1:13" x14ac:dyDescent="0.35">
      <c r="A1998" s="10"/>
      <c r="B1998" s="10"/>
      <c r="C1998" s="10"/>
      <c r="D1998" s="13"/>
      <c r="E1998" s="11" t="s">
        <v>0</v>
      </c>
      <c r="F1998" s="10">
        <v>0</v>
      </c>
      <c r="G1998" s="14">
        <v>0</v>
      </c>
      <c r="H1998" s="14">
        <v>0</v>
      </c>
      <c r="I1998" s="14">
        <v>0</v>
      </c>
      <c r="J1998" s="12">
        <f>F1998*(G1998+ (G1998= 0))*(H1998+ (H1998= 0))*(I1998+ (I1998= 0))</f>
        <v>0</v>
      </c>
      <c r="K1998" s="10"/>
      <c r="L1998" s="10"/>
      <c r="M1998" s="10"/>
    </row>
    <row r="1999" spans="1:13" x14ac:dyDescent="0.35">
      <c r="A1999" s="10"/>
      <c r="B1999" s="10"/>
      <c r="C1999" s="10"/>
      <c r="D1999" s="13"/>
      <c r="E1999" s="10"/>
      <c r="F1999" s="10"/>
      <c r="G1999" s="10"/>
      <c r="H1999" s="10"/>
      <c r="I1999" s="10"/>
      <c r="J1999" s="15" t="s">
        <v>1106</v>
      </c>
      <c r="K1999" s="9">
        <f>SUM(J1997:J1998)</f>
        <v>311</v>
      </c>
      <c r="L1999" s="14">
        <v>0</v>
      </c>
      <c r="M1999" s="9">
        <f>ROUND(L1999*K1999,2)</f>
        <v>0</v>
      </c>
    </row>
    <row r="2000" spans="1:13" ht="1.1499999999999999" customHeight="1" x14ac:dyDescent="0.35">
      <c r="A2000" s="16"/>
      <c r="B2000" s="16"/>
      <c r="C2000" s="16"/>
      <c r="D2000" s="24"/>
      <c r="E2000" s="16"/>
      <c r="F2000" s="16"/>
      <c r="G2000" s="16"/>
      <c r="H2000" s="16"/>
      <c r="I2000" s="16"/>
      <c r="J2000" s="16"/>
      <c r="K2000" s="16"/>
      <c r="L2000" s="16"/>
      <c r="M2000" s="16"/>
    </row>
    <row r="2001" spans="1:13" x14ac:dyDescent="0.35">
      <c r="A2001" s="11" t="s">
        <v>1107</v>
      </c>
      <c r="B2001" s="11" t="s">
        <v>715</v>
      </c>
      <c r="C2001" s="11" t="s">
        <v>131</v>
      </c>
      <c r="D2001" s="23" t="s">
        <v>1108</v>
      </c>
      <c r="E2001" s="10"/>
      <c r="F2001" s="10"/>
      <c r="G2001" s="10"/>
      <c r="H2001" s="10"/>
      <c r="I2001" s="10"/>
      <c r="J2001" s="10"/>
      <c r="K2001" s="12">
        <f>K2005</f>
        <v>253</v>
      </c>
      <c r="L2001" s="12">
        <f>L2005</f>
        <v>0</v>
      </c>
      <c r="M2001" s="12">
        <f>M2005</f>
        <v>0</v>
      </c>
    </row>
    <row r="2002" spans="1:13" ht="21" x14ac:dyDescent="0.35">
      <c r="A2002" s="10"/>
      <c r="B2002" s="10"/>
      <c r="C2002" s="10"/>
      <c r="D2002" s="13" t="s">
        <v>1109</v>
      </c>
      <c r="E2002" s="10"/>
      <c r="F2002" s="10"/>
      <c r="G2002" s="10"/>
      <c r="H2002" s="10"/>
      <c r="I2002" s="10"/>
      <c r="J2002" s="10"/>
      <c r="K2002" s="10"/>
      <c r="L2002" s="10"/>
      <c r="M2002" s="10"/>
    </row>
    <row r="2003" spans="1:13" x14ac:dyDescent="0.35">
      <c r="A2003" s="10"/>
      <c r="B2003" s="10"/>
      <c r="C2003" s="10"/>
      <c r="D2003" s="13"/>
      <c r="E2003" s="11" t="s">
        <v>0</v>
      </c>
      <c r="F2003" s="10">
        <v>253</v>
      </c>
      <c r="G2003" s="14">
        <v>0</v>
      </c>
      <c r="H2003" s="14">
        <v>0</v>
      </c>
      <c r="I2003" s="14">
        <v>0</v>
      </c>
      <c r="J2003" s="12">
        <f>F2003*(G2003+ (G2003= 0))*(H2003+ (H2003= 0))*(I2003+ (I2003= 0))</f>
        <v>253</v>
      </c>
      <c r="K2003" s="10"/>
      <c r="L2003" s="10"/>
      <c r="M2003" s="10"/>
    </row>
    <row r="2004" spans="1:13" x14ac:dyDescent="0.35">
      <c r="A2004" s="10"/>
      <c r="B2004" s="10"/>
      <c r="C2004" s="10"/>
      <c r="D2004" s="13"/>
      <c r="E2004" s="11" t="s">
        <v>0</v>
      </c>
      <c r="F2004" s="10">
        <v>0</v>
      </c>
      <c r="G2004" s="14">
        <v>0</v>
      </c>
      <c r="H2004" s="14">
        <v>0</v>
      </c>
      <c r="I2004" s="14">
        <v>0</v>
      </c>
      <c r="J2004" s="12">
        <f>F2004*(G2004+ (G2004= 0))*(H2004+ (H2004= 0))*(I2004+ (I2004= 0))</f>
        <v>0</v>
      </c>
      <c r="K2004" s="10"/>
      <c r="L2004" s="10"/>
      <c r="M2004" s="10"/>
    </row>
    <row r="2005" spans="1:13" x14ac:dyDescent="0.35">
      <c r="A2005" s="10"/>
      <c r="B2005" s="10"/>
      <c r="C2005" s="10"/>
      <c r="D2005" s="13"/>
      <c r="E2005" s="10"/>
      <c r="F2005" s="10"/>
      <c r="G2005" s="10"/>
      <c r="H2005" s="10"/>
      <c r="I2005" s="10"/>
      <c r="J2005" s="15" t="s">
        <v>1110</v>
      </c>
      <c r="K2005" s="9">
        <f>SUM(J2003:J2004)</f>
        <v>253</v>
      </c>
      <c r="L2005" s="14">
        <v>0</v>
      </c>
      <c r="M2005" s="9">
        <f>ROUND(L2005*K2005,2)</f>
        <v>0</v>
      </c>
    </row>
    <row r="2006" spans="1:13" ht="1.1499999999999999" customHeight="1" x14ac:dyDescent="0.35">
      <c r="A2006" s="16"/>
      <c r="B2006" s="16"/>
      <c r="C2006" s="16"/>
      <c r="D2006" s="24"/>
      <c r="E2006" s="16"/>
      <c r="F2006" s="16"/>
      <c r="G2006" s="16"/>
      <c r="H2006" s="16"/>
      <c r="I2006" s="16"/>
      <c r="J2006" s="16"/>
      <c r="K2006" s="16"/>
      <c r="L2006" s="16"/>
      <c r="M2006" s="16"/>
    </row>
    <row r="2007" spans="1:13" x14ac:dyDescent="0.35">
      <c r="A2007" s="11" t="s">
        <v>1111</v>
      </c>
      <c r="B2007" s="11" t="s">
        <v>715</v>
      </c>
      <c r="C2007" s="11" t="s">
        <v>131</v>
      </c>
      <c r="D2007" s="23" t="s">
        <v>1112</v>
      </c>
      <c r="E2007" s="10"/>
      <c r="F2007" s="10"/>
      <c r="G2007" s="10"/>
      <c r="H2007" s="10"/>
      <c r="I2007" s="10"/>
      <c r="J2007" s="10"/>
      <c r="K2007" s="12">
        <f>K2011</f>
        <v>51</v>
      </c>
      <c r="L2007" s="12">
        <f>L2011</f>
        <v>0</v>
      </c>
      <c r="M2007" s="12">
        <f>M2011</f>
        <v>0</v>
      </c>
    </row>
    <row r="2008" spans="1:13" ht="21" x14ac:dyDescent="0.35">
      <c r="A2008" s="10"/>
      <c r="B2008" s="10"/>
      <c r="C2008" s="10"/>
      <c r="D2008" s="13" t="s">
        <v>1113</v>
      </c>
      <c r="E2008" s="10"/>
      <c r="F2008" s="10"/>
      <c r="G2008" s="10"/>
      <c r="H2008" s="10"/>
      <c r="I2008" s="10"/>
      <c r="J2008" s="10"/>
      <c r="K2008" s="10"/>
      <c r="L2008" s="10"/>
      <c r="M2008" s="10"/>
    </row>
    <row r="2009" spans="1:13" x14ac:dyDescent="0.35">
      <c r="A2009" s="10"/>
      <c r="B2009" s="10"/>
      <c r="C2009" s="10"/>
      <c r="D2009" s="13"/>
      <c r="E2009" s="11" t="s">
        <v>0</v>
      </c>
      <c r="F2009" s="10">
        <v>51</v>
      </c>
      <c r="G2009" s="14">
        <v>0</v>
      </c>
      <c r="H2009" s="14">
        <v>0</v>
      </c>
      <c r="I2009" s="14">
        <v>0</v>
      </c>
      <c r="J2009" s="12">
        <f>F2009*(G2009+ (G2009= 0))*(H2009+ (H2009= 0))*(I2009+ (I2009= 0))</f>
        <v>51</v>
      </c>
      <c r="K2009" s="10"/>
      <c r="L2009" s="10"/>
      <c r="M2009" s="10"/>
    </row>
    <row r="2010" spans="1:13" x14ac:dyDescent="0.35">
      <c r="A2010" s="10"/>
      <c r="B2010" s="10"/>
      <c r="C2010" s="10"/>
      <c r="D2010" s="13"/>
      <c r="E2010" s="11" t="s">
        <v>0</v>
      </c>
      <c r="F2010" s="10">
        <v>0</v>
      </c>
      <c r="G2010" s="14">
        <v>0</v>
      </c>
      <c r="H2010" s="14">
        <v>0</v>
      </c>
      <c r="I2010" s="14">
        <v>0</v>
      </c>
      <c r="J2010" s="12">
        <f>F2010*(G2010+ (G2010= 0))*(H2010+ (H2010= 0))*(I2010+ (I2010= 0))</f>
        <v>0</v>
      </c>
      <c r="K2010" s="10"/>
      <c r="L2010" s="10"/>
      <c r="M2010" s="10"/>
    </row>
    <row r="2011" spans="1:13" x14ac:dyDescent="0.35">
      <c r="A2011" s="10"/>
      <c r="B2011" s="10"/>
      <c r="C2011" s="10"/>
      <c r="D2011" s="13"/>
      <c r="E2011" s="10"/>
      <c r="F2011" s="10"/>
      <c r="G2011" s="10"/>
      <c r="H2011" s="10"/>
      <c r="I2011" s="10"/>
      <c r="J2011" s="15" t="s">
        <v>1114</v>
      </c>
      <c r="K2011" s="9">
        <f>SUM(J2009:J2010)</f>
        <v>51</v>
      </c>
      <c r="L2011" s="14">
        <v>0</v>
      </c>
      <c r="M2011" s="9">
        <f>ROUND(L2011*K2011,2)</f>
        <v>0</v>
      </c>
    </row>
    <row r="2012" spans="1:13" ht="1.1499999999999999" customHeight="1" x14ac:dyDescent="0.35">
      <c r="A2012" s="16"/>
      <c r="B2012" s="16"/>
      <c r="C2012" s="16"/>
      <c r="D2012" s="24"/>
      <c r="E2012" s="16"/>
      <c r="F2012" s="16"/>
      <c r="G2012" s="16"/>
      <c r="H2012" s="16"/>
      <c r="I2012" s="16"/>
      <c r="J2012" s="16"/>
      <c r="K2012" s="16"/>
      <c r="L2012" s="16"/>
      <c r="M2012" s="16"/>
    </row>
    <row r="2013" spans="1:13" x14ac:dyDescent="0.35">
      <c r="A2013" s="11" t="s">
        <v>1115</v>
      </c>
      <c r="B2013" s="11" t="s">
        <v>715</v>
      </c>
      <c r="C2013" s="11" t="s">
        <v>131</v>
      </c>
      <c r="D2013" s="23" t="s">
        <v>1116</v>
      </c>
      <c r="E2013" s="10"/>
      <c r="F2013" s="10"/>
      <c r="G2013" s="10"/>
      <c r="H2013" s="10"/>
      <c r="I2013" s="10"/>
      <c r="J2013" s="10"/>
      <c r="K2013" s="12">
        <f>K2017</f>
        <v>188</v>
      </c>
      <c r="L2013" s="12">
        <f>L2017</f>
        <v>0</v>
      </c>
      <c r="M2013" s="12">
        <f>M2017</f>
        <v>0</v>
      </c>
    </row>
    <row r="2014" spans="1:13" ht="21" x14ac:dyDescent="0.35">
      <c r="A2014" s="10"/>
      <c r="B2014" s="10"/>
      <c r="C2014" s="10"/>
      <c r="D2014" s="13" t="s">
        <v>1117</v>
      </c>
      <c r="E2014" s="10"/>
      <c r="F2014" s="10"/>
      <c r="G2014" s="10"/>
      <c r="H2014" s="10"/>
      <c r="I2014" s="10"/>
      <c r="J2014" s="10"/>
      <c r="K2014" s="10"/>
      <c r="L2014" s="10"/>
      <c r="M2014" s="10"/>
    </row>
    <row r="2015" spans="1:13" x14ac:dyDescent="0.35">
      <c r="A2015" s="10"/>
      <c r="B2015" s="10"/>
      <c r="C2015" s="10"/>
      <c r="D2015" s="13"/>
      <c r="E2015" s="11" t="s">
        <v>0</v>
      </c>
      <c r="F2015" s="10">
        <v>188</v>
      </c>
      <c r="G2015" s="14">
        <v>0</v>
      </c>
      <c r="H2015" s="14">
        <v>0</v>
      </c>
      <c r="I2015" s="14">
        <v>0</v>
      </c>
      <c r="J2015" s="12">
        <f>F2015*(G2015+ (G2015= 0))*(H2015+ (H2015= 0))*(I2015+ (I2015= 0))</f>
        <v>188</v>
      </c>
      <c r="K2015" s="10"/>
      <c r="L2015" s="10"/>
      <c r="M2015" s="10"/>
    </row>
    <row r="2016" spans="1:13" x14ac:dyDescent="0.35">
      <c r="A2016" s="10"/>
      <c r="B2016" s="10"/>
      <c r="C2016" s="10"/>
      <c r="D2016" s="13"/>
      <c r="E2016" s="11" t="s">
        <v>0</v>
      </c>
      <c r="F2016" s="10">
        <v>0</v>
      </c>
      <c r="G2016" s="14">
        <v>0</v>
      </c>
      <c r="H2016" s="14">
        <v>0</v>
      </c>
      <c r="I2016" s="14">
        <v>0</v>
      </c>
      <c r="J2016" s="12">
        <f>F2016*(G2016+ (G2016= 0))*(H2016+ (H2016= 0))*(I2016+ (I2016= 0))</f>
        <v>0</v>
      </c>
      <c r="K2016" s="10"/>
      <c r="L2016" s="10"/>
      <c r="M2016" s="10"/>
    </row>
    <row r="2017" spans="1:13" x14ac:dyDescent="0.35">
      <c r="A2017" s="10"/>
      <c r="B2017" s="10"/>
      <c r="C2017" s="10"/>
      <c r="D2017" s="13"/>
      <c r="E2017" s="10"/>
      <c r="F2017" s="10"/>
      <c r="G2017" s="10"/>
      <c r="H2017" s="10"/>
      <c r="I2017" s="10"/>
      <c r="J2017" s="15" t="s">
        <v>1118</v>
      </c>
      <c r="K2017" s="9">
        <f>SUM(J2015:J2016)</f>
        <v>188</v>
      </c>
      <c r="L2017" s="14">
        <v>0</v>
      </c>
      <c r="M2017" s="9">
        <f>ROUND(L2017*K2017,2)</f>
        <v>0</v>
      </c>
    </row>
    <row r="2018" spans="1:13" ht="1.1499999999999999" customHeight="1" x14ac:dyDescent="0.35">
      <c r="A2018" s="16"/>
      <c r="B2018" s="16"/>
      <c r="C2018" s="16"/>
      <c r="D2018" s="24"/>
      <c r="E2018" s="16"/>
      <c r="F2018" s="16"/>
      <c r="G2018" s="16"/>
      <c r="H2018" s="16"/>
      <c r="I2018" s="16"/>
      <c r="J2018" s="16"/>
      <c r="K2018" s="16"/>
      <c r="L2018" s="16"/>
      <c r="M2018" s="16"/>
    </row>
    <row r="2019" spans="1:13" x14ac:dyDescent="0.35">
      <c r="A2019" s="11" t="s">
        <v>1119</v>
      </c>
      <c r="B2019" s="11" t="s">
        <v>715</v>
      </c>
      <c r="C2019" s="11" t="s">
        <v>131</v>
      </c>
      <c r="D2019" s="23" t="s">
        <v>1120</v>
      </c>
      <c r="E2019" s="10"/>
      <c r="F2019" s="10"/>
      <c r="G2019" s="10"/>
      <c r="H2019" s="10"/>
      <c r="I2019" s="10"/>
      <c r="J2019" s="10"/>
      <c r="K2019" s="12">
        <f>K2023</f>
        <v>193</v>
      </c>
      <c r="L2019" s="12">
        <f>L2023</f>
        <v>0</v>
      </c>
      <c r="M2019" s="12">
        <f>M2023</f>
        <v>0</v>
      </c>
    </row>
    <row r="2020" spans="1:13" ht="21" x14ac:dyDescent="0.35">
      <c r="A2020" s="10"/>
      <c r="B2020" s="10"/>
      <c r="C2020" s="10"/>
      <c r="D2020" s="13" t="s">
        <v>1121</v>
      </c>
      <c r="E2020" s="10"/>
      <c r="F2020" s="10"/>
      <c r="G2020" s="10"/>
      <c r="H2020" s="10"/>
      <c r="I2020" s="10"/>
      <c r="J2020" s="10"/>
      <c r="K2020" s="10"/>
      <c r="L2020" s="10"/>
      <c r="M2020" s="10"/>
    </row>
    <row r="2021" spans="1:13" x14ac:dyDescent="0.35">
      <c r="A2021" s="10"/>
      <c r="B2021" s="10"/>
      <c r="C2021" s="10"/>
      <c r="D2021" s="13"/>
      <c r="E2021" s="11" t="s">
        <v>0</v>
      </c>
      <c r="F2021" s="10">
        <v>193</v>
      </c>
      <c r="G2021" s="14">
        <v>0</v>
      </c>
      <c r="H2021" s="14">
        <v>0</v>
      </c>
      <c r="I2021" s="14">
        <v>0</v>
      </c>
      <c r="J2021" s="12">
        <f>F2021*(G2021+ (G2021= 0))*(H2021+ (H2021= 0))*(I2021+ (I2021= 0))</f>
        <v>193</v>
      </c>
      <c r="K2021" s="10"/>
      <c r="L2021" s="10"/>
      <c r="M2021" s="10"/>
    </row>
    <row r="2022" spans="1:13" x14ac:dyDescent="0.35">
      <c r="A2022" s="10"/>
      <c r="B2022" s="10"/>
      <c r="C2022" s="10"/>
      <c r="D2022" s="13"/>
      <c r="E2022" s="11" t="s">
        <v>0</v>
      </c>
      <c r="F2022" s="10">
        <v>0</v>
      </c>
      <c r="G2022" s="14">
        <v>0</v>
      </c>
      <c r="H2022" s="14">
        <v>0</v>
      </c>
      <c r="I2022" s="14">
        <v>0</v>
      </c>
      <c r="J2022" s="12">
        <f>F2022*(G2022+ (G2022= 0))*(H2022+ (H2022= 0))*(I2022+ (I2022= 0))</f>
        <v>0</v>
      </c>
      <c r="K2022" s="10"/>
      <c r="L2022" s="10"/>
      <c r="M2022" s="10"/>
    </row>
    <row r="2023" spans="1:13" x14ac:dyDescent="0.35">
      <c r="A2023" s="10"/>
      <c r="B2023" s="10"/>
      <c r="C2023" s="10"/>
      <c r="D2023" s="13"/>
      <c r="E2023" s="10"/>
      <c r="F2023" s="10"/>
      <c r="G2023" s="10"/>
      <c r="H2023" s="10"/>
      <c r="I2023" s="10"/>
      <c r="J2023" s="15" t="s">
        <v>1122</v>
      </c>
      <c r="K2023" s="9">
        <f>SUM(J2021:J2022)</f>
        <v>193</v>
      </c>
      <c r="L2023" s="14">
        <v>0</v>
      </c>
      <c r="M2023" s="9">
        <f>ROUND(L2023*K2023,2)</f>
        <v>0</v>
      </c>
    </row>
    <row r="2024" spans="1:13" ht="1.1499999999999999" customHeight="1" x14ac:dyDescent="0.35">
      <c r="A2024" s="16"/>
      <c r="B2024" s="16"/>
      <c r="C2024" s="16"/>
      <c r="D2024" s="24"/>
      <c r="E2024" s="16"/>
      <c r="F2024" s="16"/>
      <c r="G2024" s="16"/>
      <c r="H2024" s="16"/>
      <c r="I2024" s="16"/>
      <c r="J2024" s="16"/>
      <c r="K2024" s="16"/>
      <c r="L2024" s="16"/>
      <c r="M2024" s="16"/>
    </row>
    <row r="2025" spans="1:13" x14ac:dyDescent="0.35">
      <c r="A2025" s="11" t="s">
        <v>1123</v>
      </c>
      <c r="B2025" s="11" t="s">
        <v>715</v>
      </c>
      <c r="C2025" s="11" t="s">
        <v>131</v>
      </c>
      <c r="D2025" s="23" t="s">
        <v>1124</v>
      </c>
      <c r="E2025" s="10"/>
      <c r="F2025" s="10"/>
      <c r="G2025" s="10"/>
      <c r="H2025" s="10"/>
      <c r="I2025" s="10"/>
      <c r="J2025" s="10"/>
      <c r="K2025" s="12">
        <f>K2029</f>
        <v>150</v>
      </c>
      <c r="L2025" s="12">
        <f>L2029</f>
        <v>0</v>
      </c>
      <c r="M2025" s="12">
        <f>M2029</f>
        <v>0</v>
      </c>
    </row>
    <row r="2026" spans="1:13" ht="31.5" x14ac:dyDescent="0.35">
      <c r="A2026" s="10"/>
      <c r="B2026" s="10"/>
      <c r="C2026" s="10"/>
      <c r="D2026" s="13" t="s">
        <v>1125</v>
      </c>
      <c r="E2026" s="10"/>
      <c r="F2026" s="10"/>
      <c r="G2026" s="10"/>
      <c r="H2026" s="10"/>
      <c r="I2026" s="10"/>
      <c r="J2026" s="10"/>
      <c r="K2026" s="10"/>
      <c r="L2026" s="10"/>
      <c r="M2026" s="10"/>
    </row>
    <row r="2027" spans="1:13" x14ac:dyDescent="0.35">
      <c r="A2027" s="10"/>
      <c r="B2027" s="10"/>
      <c r="C2027" s="10"/>
      <c r="D2027" s="13"/>
      <c r="E2027" s="11" t="s">
        <v>0</v>
      </c>
      <c r="F2027" s="10">
        <v>150</v>
      </c>
      <c r="G2027" s="14">
        <v>0</v>
      </c>
      <c r="H2027" s="14">
        <v>0</v>
      </c>
      <c r="I2027" s="14">
        <v>0</v>
      </c>
      <c r="J2027" s="12">
        <f>F2027*(G2027+ (G2027= 0))*(H2027+ (H2027= 0))*(I2027+ (I2027= 0))</f>
        <v>150</v>
      </c>
      <c r="K2027" s="10"/>
      <c r="L2027" s="10"/>
      <c r="M2027" s="10"/>
    </row>
    <row r="2028" spans="1:13" x14ac:dyDescent="0.35">
      <c r="A2028" s="10"/>
      <c r="B2028" s="10"/>
      <c r="C2028" s="10"/>
      <c r="D2028" s="13"/>
      <c r="E2028" s="11" t="s">
        <v>0</v>
      </c>
      <c r="F2028" s="10">
        <v>0</v>
      </c>
      <c r="G2028" s="14">
        <v>0</v>
      </c>
      <c r="H2028" s="14">
        <v>0</v>
      </c>
      <c r="I2028" s="14">
        <v>0</v>
      </c>
      <c r="J2028" s="12">
        <f>F2028*(G2028+ (G2028= 0))*(H2028+ (H2028= 0))*(I2028+ (I2028= 0))</f>
        <v>0</v>
      </c>
      <c r="K2028" s="10"/>
      <c r="L2028" s="10"/>
      <c r="M2028" s="10"/>
    </row>
    <row r="2029" spans="1:13" x14ac:dyDescent="0.35">
      <c r="A2029" s="10"/>
      <c r="B2029" s="10"/>
      <c r="C2029" s="10"/>
      <c r="D2029" s="13"/>
      <c r="E2029" s="10"/>
      <c r="F2029" s="10"/>
      <c r="G2029" s="10"/>
      <c r="H2029" s="10"/>
      <c r="I2029" s="10"/>
      <c r="J2029" s="15" t="s">
        <v>1126</v>
      </c>
      <c r="K2029" s="9">
        <f>SUM(J2027:J2028)</f>
        <v>150</v>
      </c>
      <c r="L2029" s="14">
        <v>0</v>
      </c>
      <c r="M2029" s="9">
        <f>ROUND(L2029*K2029,2)</f>
        <v>0</v>
      </c>
    </row>
    <row r="2030" spans="1:13" ht="1.1499999999999999" customHeight="1" x14ac:dyDescent="0.35">
      <c r="A2030" s="16"/>
      <c r="B2030" s="16"/>
      <c r="C2030" s="16"/>
      <c r="D2030" s="24"/>
      <c r="E2030" s="16"/>
      <c r="F2030" s="16"/>
      <c r="G2030" s="16"/>
      <c r="H2030" s="16"/>
      <c r="I2030" s="16"/>
      <c r="J2030" s="16"/>
      <c r="K2030" s="16"/>
      <c r="L2030" s="16"/>
      <c r="M2030" s="16"/>
    </row>
    <row r="2031" spans="1:13" x14ac:dyDescent="0.35">
      <c r="A2031" s="11" t="s">
        <v>1127</v>
      </c>
      <c r="B2031" s="11" t="s">
        <v>19</v>
      </c>
      <c r="C2031" s="11" t="s">
        <v>36</v>
      </c>
      <c r="D2031" s="23" t="s">
        <v>1128</v>
      </c>
      <c r="E2031" s="10"/>
      <c r="F2031" s="10"/>
      <c r="G2031" s="10"/>
      <c r="H2031" s="10"/>
      <c r="I2031" s="10"/>
      <c r="J2031" s="10"/>
      <c r="K2031" s="12">
        <f>K2035</f>
        <v>1</v>
      </c>
      <c r="L2031" s="12">
        <f>L2035</f>
        <v>0</v>
      </c>
      <c r="M2031" s="12">
        <f>M2035</f>
        <v>0</v>
      </c>
    </row>
    <row r="2032" spans="1:13" ht="31.5" x14ac:dyDescent="0.35">
      <c r="A2032" s="10"/>
      <c r="B2032" s="10"/>
      <c r="C2032" s="10"/>
      <c r="D2032" s="13" t="s">
        <v>1129</v>
      </c>
      <c r="E2032" s="10"/>
      <c r="F2032" s="10"/>
      <c r="G2032" s="10"/>
      <c r="H2032" s="10"/>
      <c r="I2032" s="10"/>
      <c r="J2032" s="10"/>
      <c r="K2032" s="10"/>
      <c r="L2032" s="10"/>
      <c r="M2032" s="10"/>
    </row>
    <row r="2033" spans="1:13" x14ac:dyDescent="0.35">
      <c r="A2033" s="10"/>
      <c r="B2033" s="10"/>
      <c r="C2033" s="10"/>
      <c r="D2033" s="13"/>
      <c r="E2033" s="11" t="s">
        <v>0</v>
      </c>
      <c r="F2033" s="10">
        <v>1</v>
      </c>
      <c r="G2033" s="14">
        <v>0</v>
      </c>
      <c r="H2033" s="14">
        <v>0</v>
      </c>
      <c r="I2033" s="14">
        <v>0</v>
      </c>
      <c r="J2033" s="12">
        <f>F2033*(G2033+ (G2033= 0))*(H2033+ (H2033= 0))*(I2033+ (I2033= 0))</f>
        <v>1</v>
      </c>
      <c r="K2033" s="10"/>
      <c r="L2033" s="10"/>
      <c r="M2033" s="10"/>
    </row>
    <row r="2034" spans="1:13" x14ac:dyDescent="0.35">
      <c r="A2034" s="10"/>
      <c r="B2034" s="10"/>
      <c r="C2034" s="10"/>
      <c r="D2034" s="13"/>
      <c r="E2034" s="11" t="s">
        <v>0</v>
      </c>
      <c r="F2034" s="10">
        <v>0</v>
      </c>
      <c r="G2034" s="14">
        <v>0</v>
      </c>
      <c r="H2034" s="14">
        <v>0</v>
      </c>
      <c r="I2034" s="14">
        <v>0</v>
      </c>
      <c r="J2034" s="12">
        <f>F2034*(G2034+ (G2034= 0))*(H2034+ (H2034= 0))*(I2034+ (I2034= 0))</f>
        <v>0</v>
      </c>
      <c r="K2034" s="10"/>
      <c r="L2034" s="10"/>
      <c r="M2034" s="10"/>
    </row>
    <row r="2035" spans="1:13" x14ac:dyDescent="0.35">
      <c r="A2035" s="10"/>
      <c r="B2035" s="10"/>
      <c r="C2035" s="10"/>
      <c r="D2035" s="13"/>
      <c r="E2035" s="10"/>
      <c r="F2035" s="10"/>
      <c r="G2035" s="10"/>
      <c r="H2035" s="10"/>
      <c r="I2035" s="10"/>
      <c r="J2035" s="15" t="s">
        <v>1130</v>
      </c>
      <c r="K2035" s="9">
        <f>SUM(J2033:J2034)</f>
        <v>1</v>
      </c>
      <c r="L2035" s="14">
        <v>0</v>
      </c>
      <c r="M2035" s="9">
        <f>ROUND(L2035*K2035,2)</f>
        <v>0</v>
      </c>
    </row>
    <row r="2036" spans="1:13" ht="1.1499999999999999" customHeight="1" x14ac:dyDescent="0.35">
      <c r="A2036" s="16"/>
      <c r="B2036" s="16"/>
      <c r="C2036" s="16"/>
      <c r="D2036" s="24"/>
      <c r="E2036" s="16"/>
      <c r="F2036" s="16"/>
      <c r="G2036" s="16"/>
      <c r="H2036" s="16"/>
      <c r="I2036" s="16"/>
      <c r="J2036" s="16"/>
      <c r="K2036" s="16"/>
      <c r="L2036" s="16"/>
      <c r="M2036" s="16"/>
    </row>
    <row r="2037" spans="1:13" x14ac:dyDescent="0.35">
      <c r="A2037" s="11" t="s">
        <v>1131</v>
      </c>
      <c r="B2037" s="11" t="s">
        <v>715</v>
      </c>
      <c r="C2037" s="11" t="s">
        <v>36</v>
      </c>
      <c r="D2037" s="23" t="s">
        <v>1132</v>
      </c>
      <c r="E2037" s="10"/>
      <c r="F2037" s="10"/>
      <c r="G2037" s="10"/>
      <c r="H2037" s="10"/>
      <c r="I2037" s="10"/>
      <c r="J2037" s="10"/>
      <c r="K2037" s="12">
        <f>K2041</f>
        <v>1</v>
      </c>
      <c r="L2037" s="12">
        <f>L2041</f>
        <v>0</v>
      </c>
      <c r="M2037" s="12">
        <f>M2041</f>
        <v>0</v>
      </c>
    </row>
    <row r="2038" spans="1:13" ht="52.5" x14ac:dyDescent="0.35">
      <c r="A2038" s="10"/>
      <c r="B2038" s="10"/>
      <c r="C2038" s="10"/>
      <c r="D2038" s="13" t="s">
        <v>1133</v>
      </c>
      <c r="E2038" s="10"/>
      <c r="F2038" s="10"/>
      <c r="G2038" s="10"/>
      <c r="H2038" s="10"/>
      <c r="I2038" s="10"/>
      <c r="J2038" s="10"/>
      <c r="K2038" s="10"/>
      <c r="L2038" s="10"/>
      <c r="M2038" s="10"/>
    </row>
    <row r="2039" spans="1:13" x14ac:dyDescent="0.35">
      <c r="A2039" s="10"/>
      <c r="B2039" s="10"/>
      <c r="C2039" s="10"/>
      <c r="D2039" s="13"/>
      <c r="E2039" s="11" t="s">
        <v>0</v>
      </c>
      <c r="F2039" s="10">
        <v>1</v>
      </c>
      <c r="G2039" s="14">
        <v>0</v>
      </c>
      <c r="H2039" s="14">
        <v>0</v>
      </c>
      <c r="I2039" s="14">
        <v>0</v>
      </c>
      <c r="J2039" s="12">
        <f>F2039*(G2039+ (G2039= 0))*(H2039+ (H2039= 0))*(I2039+ (I2039= 0))</f>
        <v>1</v>
      </c>
      <c r="K2039" s="10"/>
      <c r="L2039" s="10"/>
      <c r="M2039" s="10"/>
    </row>
    <row r="2040" spans="1:13" x14ac:dyDescent="0.35">
      <c r="A2040" s="10"/>
      <c r="B2040" s="10"/>
      <c r="C2040" s="10"/>
      <c r="D2040" s="13"/>
      <c r="E2040" s="11" t="s">
        <v>0</v>
      </c>
      <c r="F2040" s="10">
        <v>0</v>
      </c>
      <c r="G2040" s="14">
        <v>0</v>
      </c>
      <c r="H2040" s="14">
        <v>0</v>
      </c>
      <c r="I2040" s="14">
        <v>0</v>
      </c>
      <c r="J2040" s="12">
        <f>F2040*(G2040+ (G2040= 0))*(H2040+ (H2040= 0))*(I2040+ (I2040= 0))</f>
        <v>0</v>
      </c>
      <c r="K2040" s="10"/>
      <c r="L2040" s="10"/>
      <c r="M2040" s="10"/>
    </row>
    <row r="2041" spans="1:13" x14ac:dyDescent="0.35">
      <c r="A2041" s="10"/>
      <c r="B2041" s="10"/>
      <c r="C2041" s="10"/>
      <c r="D2041" s="13"/>
      <c r="E2041" s="10"/>
      <c r="F2041" s="10"/>
      <c r="G2041" s="10"/>
      <c r="H2041" s="10"/>
      <c r="I2041" s="10"/>
      <c r="J2041" s="15" t="s">
        <v>1134</v>
      </c>
      <c r="K2041" s="9">
        <f>SUM(J2039:J2040)</f>
        <v>1</v>
      </c>
      <c r="L2041" s="14">
        <v>0</v>
      </c>
      <c r="M2041" s="9">
        <f>ROUND(L2041*K2041,2)</f>
        <v>0</v>
      </c>
    </row>
    <row r="2042" spans="1:13" ht="1.1499999999999999" customHeight="1" x14ac:dyDescent="0.35">
      <c r="A2042" s="16"/>
      <c r="B2042" s="16"/>
      <c r="C2042" s="16"/>
      <c r="D2042" s="24"/>
      <c r="E2042" s="16"/>
      <c r="F2042" s="16"/>
      <c r="G2042" s="16"/>
      <c r="H2042" s="16"/>
      <c r="I2042" s="16"/>
      <c r="J2042" s="16"/>
      <c r="K2042" s="16"/>
      <c r="L2042" s="16"/>
      <c r="M2042" s="16"/>
    </row>
    <row r="2043" spans="1:13" x14ac:dyDescent="0.35">
      <c r="A2043" s="10"/>
      <c r="B2043" s="10"/>
      <c r="C2043" s="10"/>
      <c r="D2043" s="13"/>
      <c r="E2043" s="10"/>
      <c r="F2043" s="10"/>
      <c r="G2043" s="10"/>
      <c r="H2043" s="10"/>
      <c r="I2043" s="10"/>
      <c r="J2043" s="15" t="s">
        <v>1135</v>
      </c>
      <c r="K2043" s="14">
        <v>1</v>
      </c>
      <c r="L2043" s="9">
        <f>M1734+M1743+M1754+M1760+M1766+M1772+M1778+M1789+M1796+M1808+M1818+M1828+M1835+M1841+M1853+M1859+M1869+M1878+M1884+M1890+M1896+M1902+M1908+M1914+M1920+M1926+M1932+M1938+M1944+M1950+M1956+M1962+M1968+M1974+M1980+M1987+M1993+M1999+M2005+M2011+M2017+M2023+M2029+M2035+M2041</f>
        <v>0</v>
      </c>
      <c r="M2043" s="9">
        <f>ROUND(L2043*K2043,2)</f>
        <v>0</v>
      </c>
    </row>
    <row r="2044" spans="1:13" ht="1.1499999999999999" customHeight="1" x14ac:dyDescent="0.35">
      <c r="A2044" s="16"/>
      <c r="B2044" s="16"/>
      <c r="C2044" s="16"/>
      <c r="D2044" s="24"/>
      <c r="E2044" s="16"/>
      <c r="F2044" s="16"/>
      <c r="G2044" s="16"/>
      <c r="H2044" s="16"/>
      <c r="I2044" s="16"/>
      <c r="J2044" s="16"/>
      <c r="K2044" s="16"/>
      <c r="L2044" s="16"/>
      <c r="M2044" s="16"/>
    </row>
    <row r="2045" spans="1:13" x14ac:dyDescent="0.35">
      <c r="A2045" s="18" t="s">
        <v>1136</v>
      </c>
      <c r="B2045" s="18" t="s">
        <v>16</v>
      </c>
      <c r="C2045" s="18" t="s">
        <v>0</v>
      </c>
      <c r="D2045" s="25" t="s">
        <v>1137</v>
      </c>
      <c r="E2045" s="19"/>
      <c r="F2045" s="19"/>
      <c r="G2045" s="19"/>
      <c r="H2045" s="19"/>
      <c r="I2045" s="19"/>
      <c r="J2045" s="19"/>
      <c r="K2045" s="9">
        <f>K2174</f>
        <v>1</v>
      </c>
      <c r="L2045" s="9">
        <f>L2174</f>
        <v>0</v>
      </c>
      <c r="M2045" s="9">
        <f>M2174</f>
        <v>0</v>
      </c>
    </row>
    <row r="2046" spans="1:13" x14ac:dyDescent="0.35">
      <c r="A2046" s="10"/>
      <c r="B2046" s="10"/>
      <c r="C2046" s="10"/>
      <c r="D2046" s="13"/>
      <c r="E2046" s="10"/>
      <c r="F2046" s="10"/>
      <c r="G2046" s="10"/>
      <c r="H2046" s="10"/>
      <c r="I2046" s="10"/>
      <c r="J2046" s="10"/>
      <c r="K2046" s="10"/>
      <c r="L2046" s="10"/>
      <c r="M2046" s="10"/>
    </row>
    <row r="2047" spans="1:13" x14ac:dyDescent="0.35">
      <c r="A2047" s="11" t="s">
        <v>1138</v>
      </c>
      <c r="B2047" s="11" t="s">
        <v>19</v>
      </c>
      <c r="C2047" s="11" t="s">
        <v>20</v>
      </c>
      <c r="D2047" s="23" t="s">
        <v>1139</v>
      </c>
      <c r="E2047" s="10"/>
      <c r="F2047" s="10"/>
      <c r="G2047" s="10"/>
      <c r="H2047" s="10"/>
      <c r="I2047" s="10"/>
      <c r="J2047" s="10"/>
      <c r="K2047" s="12">
        <f>K2060</f>
        <v>1005</v>
      </c>
      <c r="L2047" s="12">
        <f>L2060</f>
        <v>0</v>
      </c>
      <c r="M2047" s="12">
        <f>M2060</f>
        <v>0</v>
      </c>
    </row>
    <row r="2048" spans="1:13" ht="105" x14ac:dyDescent="0.35">
      <c r="A2048" s="10"/>
      <c r="B2048" s="10"/>
      <c r="C2048" s="10"/>
      <c r="D2048" s="13" t="s">
        <v>1140</v>
      </c>
      <c r="E2048" s="10"/>
      <c r="F2048" s="10"/>
      <c r="G2048" s="10"/>
      <c r="H2048" s="10"/>
      <c r="I2048" s="10"/>
      <c r="J2048" s="10"/>
      <c r="K2048" s="10"/>
      <c r="L2048" s="10"/>
      <c r="M2048" s="10"/>
    </row>
    <row r="2049" spans="1:13" x14ac:dyDescent="0.35">
      <c r="A2049" s="10"/>
      <c r="B2049" s="10"/>
      <c r="C2049" s="10"/>
      <c r="D2049" s="13"/>
      <c r="E2049" s="11" t="s">
        <v>1141</v>
      </c>
      <c r="F2049" s="10">
        <v>92</v>
      </c>
      <c r="G2049" s="14">
        <v>0</v>
      </c>
      <c r="H2049" s="14">
        <v>0</v>
      </c>
      <c r="I2049" s="14">
        <v>0</v>
      </c>
      <c r="J2049" s="12">
        <f t="shared" ref="J2049:J2059" si="69">F2049*(G2049+ (G2049= 0))*(H2049+ (H2049= 0))*(I2049+ (I2049= 0))</f>
        <v>92</v>
      </c>
      <c r="K2049" s="10"/>
      <c r="L2049" s="10"/>
      <c r="M2049" s="10"/>
    </row>
    <row r="2050" spans="1:13" x14ac:dyDescent="0.35">
      <c r="A2050" s="10"/>
      <c r="B2050" s="10"/>
      <c r="C2050" s="10"/>
      <c r="D2050" s="13"/>
      <c r="E2050" s="11" t="s">
        <v>0</v>
      </c>
      <c r="F2050" s="10">
        <v>54</v>
      </c>
      <c r="G2050" s="14">
        <v>0</v>
      </c>
      <c r="H2050" s="14">
        <v>0</v>
      </c>
      <c r="I2050" s="14">
        <v>0</v>
      </c>
      <c r="J2050" s="12">
        <f t="shared" si="69"/>
        <v>54</v>
      </c>
      <c r="K2050" s="10"/>
      <c r="L2050" s="10"/>
      <c r="M2050" s="10"/>
    </row>
    <row r="2051" spans="1:13" x14ac:dyDescent="0.35">
      <c r="A2051" s="10"/>
      <c r="B2051" s="10"/>
      <c r="C2051" s="10"/>
      <c r="D2051" s="13"/>
      <c r="E2051" s="11" t="s">
        <v>0</v>
      </c>
      <c r="F2051" s="10">
        <v>89</v>
      </c>
      <c r="G2051" s="14">
        <v>0</v>
      </c>
      <c r="H2051" s="14">
        <v>0</v>
      </c>
      <c r="I2051" s="14">
        <v>0</v>
      </c>
      <c r="J2051" s="12">
        <f t="shared" si="69"/>
        <v>89</v>
      </c>
      <c r="K2051" s="10"/>
      <c r="L2051" s="10"/>
      <c r="M2051" s="10"/>
    </row>
    <row r="2052" spans="1:13" x14ac:dyDescent="0.35">
      <c r="A2052" s="10"/>
      <c r="B2052" s="10"/>
      <c r="C2052" s="10"/>
      <c r="D2052" s="13"/>
      <c r="E2052" s="11" t="s">
        <v>0</v>
      </c>
      <c r="F2052" s="10">
        <v>89</v>
      </c>
      <c r="G2052" s="14">
        <v>0</v>
      </c>
      <c r="H2052" s="14">
        <v>0</v>
      </c>
      <c r="I2052" s="14">
        <v>0</v>
      </c>
      <c r="J2052" s="12">
        <f t="shared" si="69"/>
        <v>89</v>
      </c>
      <c r="K2052" s="10"/>
      <c r="L2052" s="10"/>
      <c r="M2052" s="10"/>
    </row>
    <row r="2053" spans="1:13" x14ac:dyDescent="0.35">
      <c r="A2053" s="10"/>
      <c r="B2053" s="10"/>
      <c r="C2053" s="10"/>
      <c r="D2053" s="13"/>
      <c r="E2053" s="11" t="s">
        <v>0</v>
      </c>
      <c r="F2053" s="10">
        <v>99</v>
      </c>
      <c r="G2053" s="14">
        <v>0</v>
      </c>
      <c r="H2053" s="14">
        <v>0</v>
      </c>
      <c r="I2053" s="14">
        <v>0</v>
      </c>
      <c r="J2053" s="12">
        <f t="shared" si="69"/>
        <v>99</v>
      </c>
      <c r="K2053" s="10"/>
      <c r="L2053" s="10"/>
      <c r="M2053" s="10"/>
    </row>
    <row r="2054" spans="1:13" x14ac:dyDescent="0.35">
      <c r="A2054" s="10"/>
      <c r="B2054" s="10"/>
      <c r="C2054" s="10"/>
      <c r="D2054" s="13"/>
      <c r="E2054" s="11" t="s">
        <v>1142</v>
      </c>
      <c r="F2054" s="10">
        <v>90</v>
      </c>
      <c r="G2054" s="14">
        <v>0</v>
      </c>
      <c r="H2054" s="14">
        <v>0</v>
      </c>
      <c r="I2054" s="14">
        <v>0</v>
      </c>
      <c r="J2054" s="12">
        <f t="shared" si="69"/>
        <v>90</v>
      </c>
      <c r="K2054" s="10"/>
      <c r="L2054" s="10"/>
      <c r="M2054" s="10"/>
    </row>
    <row r="2055" spans="1:13" x14ac:dyDescent="0.35">
      <c r="A2055" s="10"/>
      <c r="B2055" s="10"/>
      <c r="C2055" s="10"/>
      <c r="D2055" s="13"/>
      <c r="E2055" s="11" t="s">
        <v>0</v>
      </c>
      <c r="F2055" s="10">
        <v>67</v>
      </c>
      <c r="G2055" s="14">
        <v>0</v>
      </c>
      <c r="H2055" s="14">
        <v>0</v>
      </c>
      <c r="I2055" s="14">
        <v>0</v>
      </c>
      <c r="J2055" s="12">
        <f t="shared" si="69"/>
        <v>67</v>
      </c>
      <c r="K2055" s="10"/>
      <c r="L2055" s="10"/>
      <c r="M2055" s="10"/>
    </row>
    <row r="2056" spans="1:13" x14ac:dyDescent="0.35">
      <c r="A2056" s="10"/>
      <c r="B2056" s="10"/>
      <c r="C2056" s="10"/>
      <c r="D2056" s="13"/>
      <c r="E2056" s="11" t="s">
        <v>0</v>
      </c>
      <c r="F2056" s="10">
        <v>145</v>
      </c>
      <c r="G2056" s="14">
        <v>0</v>
      </c>
      <c r="H2056" s="14">
        <v>0</v>
      </c>
      <c r="I2056" s="14">
        <v>0</v>
      </c>
      <c r="J2056" s="12">
        <f t="shared" si="69"/>
        <v>145</v>
      </c>
      <c r="K2056" s="10"/>
      <c r="L2056" s="10"/>
      <c r="M2056" s="10"/>
    </row>
    <row r="2057" spans="1:13" x14ac:dyDescent="0.35">
      <c r="A2057" s="10"/>
      <c r="B2057" s="10"/>
      <c r="C2057" s="10"/>
      <c r="D2057" s="13"/>
      <c r="E2057" s="11" t="s">
        <v>0</v>
      </c>
      <c r="F2057" s="10">
        <v>145</v>
      </c>
      <c r="G2057" s="14">
        <v>0</v>
      </c>
      <c r="H2057" s="14">
        <v>0</v>
      </c>
      <c r="I2057" s="14">
        <v>0</v>
      </c>
      <c r="J2057" s="12">
        <f t="shared" si="69"/>
        <v>145</v>
      </c>
      <c r="K2057" s="10"/>
      <c r="L2057" s="10"/>
      <c r="M2057" s="10"/>
    </row>
    <row r="2058" spans="1:13" x14ac:dyDescent="0.35">
      <c r="A2058" s="10"/>
      <c r="B2058" s="10"/>
      <c r="C2058" s="10"/>
      <c r="D2058" s="13"/>
      <c r="E2058" s="11" t="s">
        <v>0</v>
      </c>
      <c r="F2058" s="10">
        <v>135</v>
      </c>
      <c r="G2058" s="14">
        <v>0</v>
      </c>
      <c r="H2058" s="14">
        <v>0</v>
      </c>
      <c r="I2058" s="14">
        <v>0</v>
      </c>
      <c r="J2058" s="12">
        <f t="shared" si="69"/>
        <v>135</v>
      </c>
      <c r="K2058" s="10"/>
      <c r="L2058" s="10"/>
      <c r="M2058" s="10"/>
    </row>
    <row r="2059" spans="1:13" x14ac:dyDescent="0.35">
      <c r="A2059" s="10"/>
      <c r="B2059" s="10"/>
      <c r="C2059" s="10"/>
      <c r="D2059" s="13"/>
      <c r="E2059" s="11" t="s">
        <v>0</v>
      </c>
      <c r="F2059" s="10">
        <v>0</v>
      </c>
      <c r="G2059" s="14">
        <v>0</v>
      </c>
      <c r="H2059" s="14">
        <v>0</v>
      </c>
      <c r="I2059" s="14">
        <v>0</v>
      </c>
      <c r="J2059" s="12">
        <f t="shared" si="69"/>
        <v>0</v>
      </c>
      <c r="K2059" s="10"/>
      <c r="L2059" s="10"/>
      <c r="M2059" s="10"/>
    </row>
    <row r="2060" spans="1:13" x14ac:dyDescent="0.35">
      <c r="A2060" s="10"/>
      <c r="B2060" s="10"/>
      <c r="C2060" s="10"/>
      <c r="D2060" s="13"/>
      <c r="E2060" s="10"/>
      <c r="F2060" s="10"/>
      <c r="G2060" s="10"/>
      <c r="H2060" s="10"/>
      <c r="I2060" s="10"/>
      <c r="J2060" s="15" t="s">
        <v>1143</v>
      </c>
      <c r="K2060" s="9">
        <f>SUM(J2049:J2059)</f>
        <v>1005</v>
      </c>
      <c r="L2060" s="14">
        <v>0</v>
      </c>
      <c r="M2060" s="9">
        <f>ROUND(L2060*K2060,2)</f>
        <v>0</v>
      </c>
    </row>
    <row r="2061" spans="1:13" ht="1.1499999999999999" customHeight="1" x14ac:dyDescent="0.35">
      <c r="A2061" s="16"/>
      <c r="B2061" s="16"/>
      <c r="C2061" s="16"/>
      <c r="D2061" s="24"/>
      <c r="E2061" s="16"/>
      <c r="F2061" s="16"/>
      <c r="G2061" s="16"/>
      <c r="H2061" s="16"/>
      <c r="I2061" s="16"/>
      <c r="J2061" s="16"/>
      <c r="K2061" s="16"/>
      <c r="L2061" s="16"/>
      <c r="M2061" s="16"/>
    </row>
    <row r="2062" spans="1:13" x14ac:dyDescent="0.35">
      <c r="A2062" s="11" t="s">
        <v>1144</v>
      </c>
      <c r="B2062" s="11" t="s">
        <v>19</v>
      </c>
      <c r="C2062" s="11" t="s">
        <v>131</v>
      </c>
      <c r="D2062" s="23" t="s">
        <v>1145</v>
      </c>
      <c r="E2062" s="10"/>
      <c r="F2062" s="10"/>
      <c r="G2062" s="10"/>
      <c r="H2062" s="10"/>
      <c r="I2062" s="10"/>
      <c r="J2062" s="10"/>
      <c r="K2062" s="12">
        <f>K2070</f>
        <v>39.5</v>
      </c>
      <c r="L2062" s="12">
        <f>L2070</f>
        <v>0</v>
      </c>
      <c r="M2062" s="12">
        <f>M2070</f>
        <v>0</v>
      </c>
    </row>
    <row r="2063" spans="1:13" ht="63" x14ac:dyDescent="0.35">
      <c r="A2063" s="10"/>
      <c r="B2063" s="10"/>
      <c r="C2063" s="10"/>
      <c r="D2063" s="13" t="s">
        <v>1146</v>
      </c>
      <c r="E2063" s="10"/>
      <c r="F2063" s="10"/>
      <c r="G2063" s="10"/>
      <c r="H2063" s="10"/>
      <c r="I2063" s="10"/>
      <c r="J2063" s="10"/>
      <c r="K2063" s="10"/>
      <c r="L2063" s="10"/>
      <c r="M2063" s="10"/>
    </row>
    <row r="2064" spans="1:13" x14ac:dyDescent="0.35">
      <c r="A2064" s="10"/>
      <c r="B2064" s="10"/>
      <c r="C2064" s="10"/>
      <c r="D2064" s="13"/>
      <c r="E2064" s="11" t="s">
        <v>0</v>
      </c>
      <c r="F2064" s="10">
        <v>9</v>
      </c>
      <c r="G2064" s="14">
        <v>0</v>
      </c>
      <c r="H2064" s="14">
        <v>0</v>
      </c>
      <c r="I2064" s="14">
        <v>0</v>
      </c>
      <c r="J2064" s="12">
        <f t="shared" ref="J2064:J2069" si="70">F2064*(G2064+ (G2064= 0))*(H2064+ (H2064= 0))*(I2064+ (I2064= 0))</f>
        <v>9</v>
      </c>
      <c r="K2064" s="10"/>
      <c r="L2064" s="10"/>
      <c r="M2064" s="10"/>
    </row>
    <row r="2065" spans="1:13" x14ac:dyDescent="0.35">
      <c r="A2065" s="10"/>
      <c r="B2065" s="10"/>
      <c r="C2065" s="10"/>
      <c r="D2065" s="13"/>
      <c r="E2065" s="11" t="s">
        <v>0</v>
      </c>
      <c r="F2065" s="10">
        <v>1.5</v>
      </c>
      <c r="G2065" s="14">
        <v>0</v>
      </c>
      <c r="H2065" s="14">
        <v>0</v>
      </c>
      <c r="I2065" s="14">
        <v>0</v>
      </c>
      <c r="J2065" s="12">
        <f t="shared" si="70"/>
        <v>1.5</v>
      </c>
      <c r="K2065" s="10"/>
      <c r="L2065" s="10"/>
      <c r="M2065" s="10"/>
    </row>
    <row r="2066" spans="1:13" x14ac:dyDescent="0.35">
      <c r="A2066" s="10"/>
      <c r="B2066" s="10"/>
      <c r="C2066" s="10"/>
      <c r="D2066" s="13"/>
      <c r="E2066" s="11" t="s">
        <v>0</v>
      </c>
      <c r="F2066" s="10">
        <v>9</v>
      </c>
      <c r="G2066" s="14">
        <v>0</v>
      </c>
      <c r="H2066" s="14">
        <v>0</v>
      </c>
      <c r="I2066" s="14">
        <v>0</v>
      </c>
      <c r="J2066" s="12">
        <f t="shared" si="70"/>
        <v>9</v>
      </c>
      <c r="K2066" s="10"/>
      <c r="L2066" s="10"/>
      <c r="M2066" s="10"/>
    </row>
    <row r="2067" spans="1:13" x14ac:dyDescent="0.35">
      <c r="A2067" s="10"/>
      <c r="B2067" s="10"/>
      <c r="C2067" s="10"/>
      <c r="D2067" s="13"/>
      <c r="E2067" s="11" t="s">
        <v>0</v>
      </c>
      <c r="F2067" s="10">
        <v>9</v>
      </c>
      <c r="G2067" s="14">
        <v>0</v>
      </c>
      <c r="H2067" s="14">
        <v>0</v>
      </c>
      <c r="I2067" s="14">
        <v>0</v>
      </c>
      <c r="J2067" s="12">
        <f t="shared" si="70"/>
        <v>9</v>
      </c>
      <c r="K2067" s="10"/>
      <c r="L2067" s="10"/>
      <c r="M2067" s="10"/>
    </row>
    <row r="2068" spans="1:13" x14ac:dyDescent="0.35">
      <c r="A2068" s="10"/>
      <c r="B2068" s="10"/>
      <c r="C2068" s="10"/>
      <c r="D2068" s="13"/>
      <c r="E2068" s="11" t="s">
        <v>0</v>
      </c>
      <c r="F2068" s="10">
        <v>11</v>
      </c>
      <c r="G2068" s="14">
        <v>0</v>
      </c>
      <c r="H2068" s="14">
        <v>0</v>
      </c>
      <c r="I2068" s="14">
        <v>0</v>
      </c>
      <c r="J2068" s="12">
        <f t="shared" si="70"/>
        <v>11</v>
      </c>
      <c r="K2068" s="10"/>
      <c r="L2068" s="10"/>
      <c r="M2068" s="10"/>
    </row>
    <row r="2069" spans="1:13" x14ac:dyDescent="0.35">
      <c r="A2069" s="10"/>
      <c r="B2069" s="10"/>
      <c r="C2069" s="10"/>
      <c r="D2069" s="13"/>
      <c r="E2069" s="11" t="s">
        <v>0</v>
      </c>
      <c r="F2069" s="10">
        <v>0</v>
      </c>
      <c r="G2069" s="14">
        <v>0</v>
      </c>
      <c r="H2069" s="14">
        <v>0</v>
      </c>
      <c r="I2069" s="14">
        <v>0</v>
      </c>
      <c r="J2069" s="12">
        <f t="shared" si="70"/>
        <v>0</v>
      </c>
      <c r="K2069" s="10"/>
      <c r="L2069" s="10"/>
      <c r="M2069" s="10"/>
    </row>
    <row r="2070" spans="1:13" x14ac:dyDescent="0.35">
      <c r="A2070" s="10"/>
      <c r="B2070" s="10"/>
      <c r="C2070" s="10"/>
      <c r="D2070" s="13"/>
      <c r="E2070" s="10"/>
      <c r="F2070" s="10"/>
      <c r="G2070" s="10"/>
      <c r="H2070" s="10"/>
      <c r="I2070" s="10"/>
      <c r="J2070" s="15" t="s">
        <v>1147</v>
      </c>
      <c r="K2070" s="9">
        <f>SUM(J2064:J2069)</f>
        <v>39.5</v>
      </c>
      <c r="L2070" s="14">
        <v>0</v>
      </c>
      <c r="M2070" s="9">
        <f>ROUND(L2070*K2070,2)</f>
        <v>0</v>
      </c>
    </row>
    <row r="2071" spans="1:13" ht="1.1499999999999999" customHeight="1" x14ac:dyDescent="0.35">
      <c r="A2071" s="16"/>
      <c r="B2071" s="16"/>
      <c r="C2071" s="16"/>
      <c r="D2071" s="24"/>
      <c r="E2071" s="16"/>
      <c r="F2071" s="16"/>
      <c r="G2071" s="16"/>
      <c r="H2071" s="16"/>
      <c r="I2071" s="16"/>
      <c r="J2071" s="16"/>
      <c r="K2071" s="16"/>
      <c r="L2071" s="16"/>
      <c r="M2071" s="16"/>
    </row>
    <row r="2072" spans="1:13" x14ac:dyDescent="0.35">
      <c r="A2072" s="11" t="s">
        <v>1148</v>
      </c>
      <c r="B2072" s="11" t="s">
        <v>19</v>
      </c>
      <c r="C2072" s="11" t="s">
        <v>131</v>
      </c>
      <c r="D2072" s="23" t="s">
        <v>1149</v>
      </c>
      <c r="E2072" s="10"/>
      <c r="F2072" s="10"/>
      <c r="G2072" s="10"/>
      <c r="H2072" s="10"/>
      <c r="I2072" s="10"/>
      <c r="J2072" s="10"/>
      <c r="K2072" s="12">
        <f>K2076</f>
        <v>10</v>
      </c>
      <c r="L2072" s="12">
        <f>L2076</f>
        <v>0</v>
      </c>
      <c r="M2072" s="12">
        <f>M2076</f>
        <v>0</v>
      </c>
    </row>
    <row r="2073" spans="1:13" ht="63" x14ac:dyDescent="0.35">
      <c r="A2073" s="10"/>
      <c r="B2073" s="10"/>
      <c r="C2073" s="10"/>
      <c r="D2073" s="13" t="s">
        <v>1150</v>
      </c>
      <c r="E2073" s="10"/>
      <c r="F2073" s="10"/>
      <c r="G2073" s="10"/>
      <c r="H2073" s="10"/>
      <c r="I2073" s="10"/>
      <c r="J2073" s="10"/>
      <c r="K2073" s="10"/>
      <c r="L2073" s="10"/>
      <c r="M2073" s="10"/>
    </row>
    <row r="2074" spans="1:13" x14ac:dyDescent="0.35">
      <c r="A2074" s="10"/>
      <c r="B2074" s="10"/>
      <c r="C2074" s="10"/>
      <c r="D2074" s="13"/>
      <c r="E2074" s="11" t="s">
        <v>0</v>
      </c>
      <c r="F2074" s="10">
        <v>10</v>
      </c>
      <c r="G2074" s="14">
        <v>0</v>
      </c>
      <c r="H2074" s="14">
        <v>0</v>
      </c>
      <c r="I2074" s="14">
        <v>0</v>
      </c>
      <c r="J2074" s="12">
        <f>F2074*(G2074+ (G2074= 0))*(H2074+ (H2074= 0))*(I2074+ (I2074= 0))</f>
        <v>10</v>
      </c>
      <c r="K2074" s="10"/>
      <c r="L2074" s="10"/>
      <c r="M2074" s="10"/>
    </row>
    <row r="2075" spans="1:13" x14ac:dyDescent="0.35">
      <c r="A2075" s="10"/>
      <c r="B2075" s="10"/>
      <c r="C2075" s="10"/>
      <c r="D2075" s="13"/>
      <c r="E2075" s="11" t="s">
        <v>0</v>
      </c>
      <c r="F2075" s="10">
        <v>0</v>
      </c>
      <c r="G2075" s="14">
        <v>0</v>
      </c>
      <c r="H2075" s="14">
        <v>0</v>
      </c>
      <c r="I2075" s="14">
        <v>0</v>
      </c>
      <c r="J2075" s="12">
        <f>F2075*(G2075+ (G2075= 0))*(H2075+ (H2075= 0))*(I2075+ (I2075= 0))</f>
        <v>0</v>
      </c>
      <c r="K2075" s="10"/>
      <c r="L2075" s="10"/>
      <c r="M2075" s="10"/>
    </row>
    <row r="2076" spans="1:13" x14ac:dyDescent="0.35">
      <c r="A2076" s="10"/>
      <c r="B2076" s="10"/>
      <c r="C2076" s="10"/>
      <c r="D2076" s="13"/>
      <c r="E2076" s="10"/>
      <c r="F2076" s="10"/>
      <c r="G2076" s="10"/>
      <c r="H2076" s="10"/>
      <c r="I2076" s="10"/>
      <c r="J2076" s="15" t="s">
        <v>1151</v>
      </c>
      <c r="K2076" s="9">
        <f>SUM(J2074:J2075)</f>
        <v>10</v>
      </c>
      <c r="L2076" s="14">
        <v>0</v>
      </c>
      <c r="M2076" s="9">
        <f>ROUND(L2076*K2076,2)</f>
        <v>0</v>
      </c>
    </row>
    <row r="2077" spans="1:13" ht="1.1499999999999999" customHeight="1" x14ac:dyDescent="0.35">
      <c r="A2077" s="16"/>
      <c r="B2077" s="16"/>
      <c r="C2077" s="16"/>
      <c r="D2077" s="24"/>
      <c r="E2077" s="16"/>
      <c r="F2077" s="16"/>
      <c r="G2077" s="16"/>
      <c r="H2077" s="16"/>
      <c r="I2077" s="16"/>
      <c r="J2077" s="16"/>
      <c r="K2077" s="16"/>
      <c r="L2077" s="16"/>
      <c r="M2077" s="16"/>
    </row>
    <row r="2078" spans="1:13" x14ac:dyDescent="0.35">
      <c r="A2078" s="11" t="s">
        <v>1152</v>
      </c>
      <c r="B2078" s="11" t="s">
        <v>19</v>
      </c>
      <c r="C2078" s="11" t="s">
        <v>131</v>
      </c>
      <c r="D2078" s="23" t="s">
        <v>1153</v>
      </c>
      <c r="E2078" s="10"/>
      <c r="F2078" s="10"/>
      <c r="G2078" s="10"/>
      <c r="H2078" s="10"/>
      <c r="I2078" s="10"/>
      <c r="J2078" s="10"/>
      <c r="K2078" s="12">
        <f>K2086</f>
        <v>122</v>
      </c>
      <c r="L2078" s="12">
        <f>L2086</f>
        <v>0</v>
      </c>
      <c r="M2078" s="12">
        <f>M2086</f>
        <v>0</v>
      </c>
    </row>
    <row r="2079" spans="1:13" ht="63" x14ac:dyDescent="0.35">
      <c r="A2079" s="10"/>
      <c r="B2079" s="10"/>
      <c r="C2079" s="10"/>
      <c r="D2079" s="13" t="s">
        <v>1154</v>
      </c>
      <c r="E2079" s="10"/>
      <c r="F2079" s="10"/>
      <c r="G2079" s="10"/>
      <c r="H2079" s="10"/>
      <c r="I2079" s="10"/>
      <c r="J2079" s="10"/>
      <c r="K2079" s="10"/>
      <c r="L2079" s="10"/>
      <c r="M2079" s="10"/>
    </row>
    <row r="2080" spans="1:13" x14ac:dyDescent="0.35">
      <c r="A2080" s="10"/>
      <c r="B2080" s="10"/>
      <c r="C2080" s="10"/>
      <c r="D2080" s="13"/>
      <c r="E2080" s="11" t="s">
        <v>0</v>
      </c>
      <c r="F2080" s="10">
        <v>19</v>
      </c>
      <c r="G2080" s="14">
        <v>0</v>
      </c>
      <c r="H2080" s="14">
        <v>0</v>
      </c>
      <c r="I2080" s="14">
        <v>0</v>
      </c>
      <c r="J2080" s="12">
        <f t="shared" ref="J2080:J2085" si="71">F2080*(G2080+ (G2080= 0))*(H2080+ (H2080= 0))*(I2080+ (I2080= 0))</f>
        <v>19</v>
      </c>
      <c r="K2080" s="10"/>
      <c r="L2080" s="10"/>
      <c r="M2080" s="10"/>
    </row>
    <row r="2081" spans="1:13" x14ac:dyDescent="0.35">
      <c r="A2081" s="10"/>
      <c r="B2081" s="10"/>
      <c r="C2081" s="10"/>
      <c r="D2081" s="13"/>
      <c r="E2081" s="11" t="s">
        <v>0</v>
      </c>
      <c r="F2081" s="10">
        <v>10</v>
      </c>
      <c r="G2081" s="14">
        <v>0</v>
      </c>
      <c r="H2081" s="14">
        <v>0</v>
      </c>
      <c r="I2081" s="14">
        <v>0</v>
      </c>
      <c r="J2081" s="12">
        <f t="shared" si="71"/>
        <v>10</v>
      </c>
      <c r="K2081" s="10"/>
      <c r="L2081" s="10"/>
      <c r="M2081" s="10"/>
    </row>
    <row r="2082" spans="1:13" x14ac:dyDescent="0.35">
      <c r="A2082" s="10"/>
      <c r="B2082" s="10"/>
      <c r="C2082" s="10"/>
      <c r="D2082" s="13"/>
      <c r="E2082" s="11" t="s">
        <v>0</v>
      </c>
      <c r="F2082" s="10">
        <v>32.5</v>
      </c>
      <c r="G2082" s="14">
        <v>0</v>
      </c>
      <c r="H2082" s="14">
        <v>0</v>
      </c>
      <c r="I2082" s="14">
        <v>0</v>
      </c>
      <c r="J2082" s="12">
        <f t="shared" si="71"/>
        <v>32.5</v>
      </c>
      <c r="K2082" s="10"/>
      <c r="L2082" s="10"/>
      <c r="M2082" s="10"/>
    </row>
    <row r="2083" spans="1:13" x14ac:dyDescent="0.35">
      <c r="A2083" s="10"/>
      <c r="B2083" s="10"/>
      <c r="C2083" s="10"/>
      <c r="D2083" s="13"/>
      <c r="E2083" s="11" t="s">
        <v>0</v>
      </c>
      <c r="F2083" s="10">
        <v>32.5</v>
      </c>
      <c r="G2083" s="14">
        <v>0</v>
      </c>
      <c r="H2083" s="14">
        <v>0</v>
      </c>
      <c r="I2083" s="14">
        <v>0</v>
      </c>
      <c r="J2083" s="12">
        <f t="shared" si="71"/>
        <v>32.5</v>
      </c>
      <c r="K2083" s="10"/>
      <c r="L2083" s="10"/>
      <c r="M2083" s="10"/>
    </row>
    <row r="2084" spans="1:13" x14ac:dyDescent="0.35">
      <c r="A2084" s="10"/>
      <c r="B2084" s="10"/>
      <c r="C2084" s="10"/>
      <c r="D2084" s="13"/>
      <c r="E2084" s="11" t="s">
        <v>0</v>
      </c>
      <c r="F2084" s="10">
        <v>28</v>
      </c>
      <c r="G2084" s="14">
        <v>0</v>
      </c>
      <c r="H2084" s="14">
        <v>0</v>
      </c>
      <c r="I2084" s="14">
        <v>0</v>
      </c>
      <c r="J2084" s="12">
        <f t="shared" si="71"/>
        <v>28</v>
      </c>
      <c r="K2084" s="10"/>
      <c r="L2084" s="10"/>
      <c r="M2084" s="10"/>
    </row>
    <row r="2085" spans="1:13" x14ac:dyDescent="0.35">
      <c r="A2085" s="10"/>
      <c r="B2085" s="10"/>
      <c r="C2085" s="10"/>
      <c r="D2085" s="13"/>
      <c r="E2085" s="11" t="s">
        <v>0</v>
      </c>
      <c r="F2085" s="10">
        <v>0</v>
      </c>
      <c r="G2085" s="14">
        <v>0</v>
      </c>
      <c r="H2085" s="14">
        <v>0</v>
      </c>
      <c r="I2085" s="14">
        <v>0</v>
      </c>
      <c r="J2085" s="12">
        <f t="shared" si="71"/>
        <v>0</v>
      </c>
      <c r="K2085" s="10"/>
      <c r="L2085" s="10"/>
      <c r="M2085" s="10"/>
    </row>
    <row r="2086" spans="1:13" x14ac:dyDescent="0.35">
      <c r="A2086" s="10"/>
      <c r="B2086" s="10"/>
      <c r="C2086" s="10"/>
      <c r="D2086" s="13"/>
      <c r="E2086" s="10"/>
      <c r="F2086" s="10"/>
      <c r="G2086" s="10"/>
      <c r="H2086" s="10"/>
      <c r="I2086" s="10"/>
      <c r="J2086" s="15" t="s">
        <v>1155</v>
      </c>
      <c r="K2086" s="9">
        <f>SUM(J2080:J2085)</f>
        <v>122</v>
      </c>
      <c r="L2086" s="14">
        <v>0</v>
      </c>
      <c r="M2086" s="9">
        <f>ROUND(L2086*K2086,2)</f>
        <v>0</v>
      </c>
    </row>
    <row r="2087" spans="1:13" ht="1.1499999999999999" customHeight="1" x14ac:dyDescent="0.35">
      <c r="A2087" s="16"/>
      <c r="B2087" s="16"/>
      <c r="C2087" s="16"/>
      <c r="D2087" s="24"/>
      <c r="E2087" s="16"/>
      <c r="F2087" s="16"/>
      <c r="G2087" s="16"/>
      <c r="H2087" s="16"/>
      <c r="I2087" s="16"/>
      <c r="J2087" s="16"/>
      <c r="K2087" s="16"/>
      <c r="L2087" s="16"/>
      <c r="M2087" s="16"/>
    </row>
    <row r="2088" spans="1:13" x14ac:dyDescent="0.35">
      <c r="A2088" s="11" t="s">
        <v>1156</v>
      </c>
      <c r="B2088" s="11" t="s">
        <v>19</v>
      </c>
      <c r="C2088" s="11" t="s">
        <v>131</v>
      </c>
      <c r="D2088" s="23" t="s">
        <v>1157</v>
      </c>
      <c r="E2088" s="10"/>
      <c r="F2088" s="10"/>
      <c r="G2088" s="10"/>
      <c r="H2088" s="10"/>
      <c r="I2088" s="10"/>
      <c r="J2088" s="10"/>
      <c r="K2088" s="12">
        <f>K2092</f>
        <v>4.5</v>
      </c>
      <c r="L2088" s="12">
        <f>L2092</f>
        <v>0</v>
      </c>
      <c r="M2088" s="12">
        <f>M2092</f>
        <v>0</v>
      </c>
    </row>
    <row r="2089" spans="1:13" ht="63" x14ac:dyDescent="0.35">
      <c r="A2089" s="10"/>
      <c r="B2089" s="10"/>
      <c r="C2089" s="10"/>
      <c r="D2089" s="13" t="s">
        <v>1158</v>
      </c>
      <c r="E2089" s="10"/>
      <c r="F2089" s="10"/>
      <c r="G2089" s="10"/>
      <c r="H2089" s="10"/>
      <c r="I2089" s="10"/>
      <c r="J2089" s="10"/>
      <c r="K2089" s="10"/>
      <c r="L2089" s="10"/>
      <c r="M2089" s="10"/>
    </row>
    <row r="2090" spans="1:13" x14ac:dyDescent="0.35">
      <c r="A2090" s="10"/>
      <c r="B2090" s="10"/>
      <c r="C2090" s="10"/>
      <c r="D2090" s="13"/>
      <c r="E2090" s="11" t="s">
        <v>0</v>
      </c>
      <c r="F2090" s="10">
        <v>3</v>
      </c>
      <c r="G2090" s="14">
        <v>1.5</v>
      </c>
      <c r="H2090" s="14">
        <v>0</v>
      </c>
      <c r="I2090" s="14">
        <v>0</v>
      </c>
      <c r="J2090" s="12">
        <f>F2090*(G2090+ (G2090= 0))*(H2090+ (H2090= 0))*(I2090+ (I2090= 0))</f>
        <v>4.5</v>
      </c>
      <c r="K2090" s="10"/>
      <c r="L2090" s="10"/>
      <c r="M2090" s="10"/>
    </row>
    <row r="2091" spans="1:13" x14ac:dyDescent="0.35">
      <c r="A2091" s="10"/>
      <c r="B2091" s="10"/>
      <c r="C2091" s="10"/>
      <c r="D2091" s="13"/>
      <c r="E2091" s="11" t="s">
        <v>0</v>
      </c>
      <c r="F2091" s="10">
        <v>0</v>
      </c>
      <c r="G2091" s="14">
        <v>0</v>
      </c>
      <c r="H2091" s="14">
        <v>0</v>
      </c>
      <c r="I2091" s="14">
        <v>0</v>
      </c>
      <c r="J2091" s="12">
        <f>F2091*(G2091+ (G2091= 0))*(H2091+ (H2091= 0))*(I2091+ (I2091= 0))</f>
        <v>0</v>
      </c>
      <c r="K2091" s="10"/>
      <c r="L2091" s="10"/>
      <c r="M2091" s="10"/>
    </row>
    <row r="2092" spans="1:13" x14ac:dyDescent="0.35">
      <c r="A2092" s="10"/>
      <c r="B2092" s="10"/>
      <c r="C2092" s="10"/>
      <c r="D2092" s="13"/>
      <c r="E2092" s="10"/>
      <c r="F2092" s="10"/>
      <c r="G2092" s="10"/>
      <c r="H2092" s="10"/>
      <c r="I2092" s="10"/>
      <c r="J2092" s="15" t="s">
        <v>1159</v>
      </c>
      <c r="K2092" s="9">
        <f>SUM(J2090:J2091)</f>
        <v>4.5</v>
      </c>
      <c r="L2092" s="14">
        <v>0</v>
      </c>
      <c r="M2092" s="9">
        <f>ROUND(L2092*K2092,2)</f>
        <v>0</v>
      </c>
    </row>
    <row r="2093" spans="1:13" ht="1.1499999999999999" customHeight="1" x14ac:dyDescent="0.35">
      <c r="A2093" s="16"/>
      <c r="B2093" s="16"/>
      <c r="C2093" s="16"/>
      <c r="D2093" s="24"/>
      <c r="E2093" s="16"/>
      <c r="F2093" s="16"/>
      <c r="G2093" s="16"/>
      <c r="H2093" s="16"/>
      <c r="I2093" s="16"/>
      <c r="J2093" s="16"/>
      <c r="K2093" s="16"/>
      <c r="L2093" s="16"/>
      <c r="M2093" s="16"/>
    </row>
    <row r="2094" spans="1:13" x14ac:dyDescent="0.35">
      <c r="A2094" s="11" t="s">
        <v>1160</v>
      </c>
      <c r="B2094" s="11" t="s">
        <v>19</v>
      </c>
      <c r="C2094" s="11" t="s">
        <v>36</v>
      </c>
      <c r="D2094" s="23" t="s">
        <v>1161</v>
      </c>
      <c r="E2094" s="10"/>
      <c r="F2094" s="10"/>
      <c r="G2094" s="10"/>
      <c r="H2094" s="10"/>
      <c r="I2094" s="10"/>
      <c r="J2094" s="10"/>
      <c r="K2094" s="12">
        <f>K2098</f>
        <v>6</v>
      </c>
      <c r="L2094" s="12">
        <f>L2098</f>
        <v>0</v>
      </c>
      <c r="M2094" s="12">
        <f>M2098</f>
        <v>0</v>
      </c>
    </row>
    <row r="2095" spans="1:13" ht="31.5" x14ac:dyDescent="0.35">
      <c r="A2095" s="10"/>
      <c r="B2095" s="10"/>
      <c r="C2095" s="10"/>
      <c r="D2095" s="13" t="s">
        <v>1162</v>
      </c>
      <c r="E2095" s="10"/>
      <c r="F2095" s="10"/>
      <c r="G2095" s="10"/>
      <c r="H2095" s="10"/>
      <c r="I2095" s="10"/>
      <c r="J2095" s="10"/>
      <c r="K2095" s="10"/>
      <c r="L2095" s="10"/>
      <c r="M2095" s="10"/>
    </row>
    <row r="2096" spans="1:13" x14ac:dyDescent="0.35">
      <c r="A2096" s="10"/>
      <c r="B2096" s="10"/>
      <c r="C2096" s="10"/>
      <c r="D2096" s="13"/>
      <c r="E2096" s="11" t="s">
        <v>0</v>
      </c>
      <c r="F2096" s="10">
        <v>3</v>
      </c>
      <c r="G2096" s="14">
        <v>2</v>
      </c>
      <c r="H2096" s="14">
        <v>0</v>
      </c>
      <c r="I2096" s="14">
        <v>0</v>
      </c>
      <c r="J2096" s="12">
        <f>F2096*(G2096+ (G2096= 0))*(H2096+ (H2096= 0))*(I2096+ (I2096= 0))</f>
        <v>6</v>
      </c>
      <c r="K2096" s="10"/>
      <c r="L2096" s="10"/>
      <c r="M2096" s="10"/>
    </row>
    <row r="2097" spans="1:13" x14ac:dyDescent="0.35">
      <c r="A2097" s="10"/>
      <c r="B2097" s="10"/>
      <c r="C2097" s="10"/>
      <c r="D2097" s="13"/>
      <c r="E2097" s="11" t="s">
        <v>0</v>
      </c>
      <c r="F2097" s="10">
        <v>0</v>
      </c>
      <c r="G2097" s="14">
        <v>0</v>
      </c>
      <c r="H2097" s="14">
        <v>0</v>
      </c>
      <c r="I2097" s="14">
        <v>0</v>
      </c>
      <c r="J2097" s="12">
        <f>F2097*(G2097+ (G2097= 0))*(H2097+ (H2097= 0))*(I2097+ (I2097= 0))</f>
        <v>0</v>
      </c>
      <c r="K2097" s="10"/>
      <c r="L2097" s="10"/>
      <c r="M2097" s="10"/>
    </row>
    <row r="2098" spans="1:13" x14ac:dyDescent="0.35">
      <c r="A2098" s="10"/>
      <c r="B2098" s="10"/>
      <c r="C2098" s="10"/>
      <c r="D2098" s="13"/>
      <c r="E2098" s="10"/>
      <c r="F2098" s="10"/>
      <c r="G2098" s="10"/>
      <c r="H2098" s="10"/>
      <c r="I2098" s="10"/>
      <c r="J2098" s="15" t="s">
        <v>1163</v>
      </c>
      <c r="K2098" s="9">
        <f>SUM(J2096:J2097)</f>
        <v>6</v>
      </c>
      <c r="L2098" s="14">
        <v>0</v>
      </c>
      <c r="M2098" s="9">
        <f>ROUND(L2098*K2098,2)</f>
        <v>0</v>
      </c>
    </row>
    <row r="2099" spans="1:13" ht="1.1499999999999999" customHeight="1" x14ac:dyDescent="0.35">
      <c r="A2099" s="16"/>
      <c r="B2099" s="16"/>
      <c r="C2099" s="16"/>
      <c r="D2099" s="24"/>
      <c r="E2099" s="16"/>
      <c r="F2099" s="16"/>
      <c r="G2099" s="16"/>
      <c r="H2099" s="16"/>
      <c r="I2099" s="16"/>
      <c r="J2099" s="16"/>
      <c r="K2099" s="16"/>
      <c r="L2099" s="16"/>
      <c r="M2099" s="16"/>
    </row>
    <row r="2100" spans="1:13" x14ac:dyDescent="0.35">
      <c r="A2100" s="11" t="s">
        <v>1164</v>
      </c>
      <c r="B2100" s="11" t="s">
        <v>19</v>
      </c>
      <c r="C2100" s="11" t="s">
        <v>36</v>
      </c>
      <c r="D2100" s="23" t="s">
        <v>1165</v>
      </c>
      <c r="E2100" s="10"/>
      <c r="F2100" s="10"/>
      <c r="G2100" s="10"/>
      <c r="H2100" s="10"/>
      <c r="I2100" s="10"/>
      <c r="J2100" s="10"/>
      <c r="K2100" s="12">
        <f>K2104</f>
        <v>2</v>
      </c>
      <c r="L2100" s="12">
        <f>L2104</f>
        <v>0</v>
      </c>
      <c r="M2100" s="12">
        <f>M2104</f>
        <v>0</v>
      </c>
    </row>
    <row r="2101" spans="1:13" ht="31.5" x14ac:dyDescent="0.35">
      <c r="A2101" s="10"/>
      <c r="B2101" s="10"/>
      <c r="C2101" s="10"/>
      <c r="D2101" s="13" t="s">
        <v>1166</v>
      </c>
      <c r="E2101" s="10"/>
      <c r="F2101" s="10"/>
      <c r="G2101" s="10"/>
      <c r="H2101" s="10"/>
      <c r="I2101" s="10"/>
      <c r="J2101" s="10"/>
      <c r="K2101" s="10"/>
      <c r="L2101" s="10"/>
      <c r="M2101" s="10"/>
    </row>
    <row r="2102" spans="1:13" x14ac:dyDescent="0.35">
      <c r="A2102" s="10"/>
      <c r="B2102" s="10"/>
      <c r="C2102" s="10"/>
      <c r="D2102" s="13"/>
      <c r="E2102" s="11" t="s">
        <v>0</v>
      </c>
      <c r="F2102" s="10">
        <v>1</v>
      </c>
      <c r="G2102" s="14">
        <v>2</v>
      </c>
      <c r="H2102" s="14">
        <v>0</v>
      </c>
      <c r="I2102" s="14">
        <v>0</v>
      </c>
      <c r="J2102" s="12">
        <f>F2102*(G2102+ (G2102= 0))*(H2102+ (H2102= 0))*(I2102+ (I2102= 0))</f>
        <v>2</v>
      </c>
      <c r="K2102" s="10"/>
      <c r="L2102" s="10"/>
      <c r="M2102" s="10"/>
    </row>
    <row r="2103" spans="1:13" x14ac:dyDescent="0.35">
      <c r="A2103" s="10"/>
      <c r="B2103" s="10"/>
      <c r="C2103" s="10"/>
      <c r="D2103" s="13"/>
      <c r="E2103" s="11" t="s">
        <v>0</v>
      </c>
      <c r="F2103" s="10">
        <v>0</v>
      </c>
      <c r="G2103" s="14">
        <v>0</v>
      </c>
      <c r="H2103" s="14">
        <v>0</v>
      </c>
      <c r="I2103" s="14">
        <v>0</v>
      </c>
      <c r="J2103" s="12">
        <f>F2103*(G2103+ (G2103= 0))*(H2103+ (H2103= 0))*(I2103+ (I2103= 0))</f>
        <v>0</v>
      </c>
      <c r="K2103" s="10"/>
      <c r="L2103" s="10"/>
      <c r="M2103" s="10"/>
    </row>
    <row r="2104" spans="1:13" x14ac:dyDescent="0.35">
      <c r="A2104" s="10"/>
      <c r="B2104" s="10"/>
      <c r="C2104" s="10"/>
      <c r="D2104" s="13"/>
      <c r="E2104" s="10"/>
      <c r="F2104" s="10"/>
      <c r="G2104" s="10"/>
      <c r="H2104" s="10"/>
      <c r="I2104" s="10"/>
      <c r="J2104" s="15" t="s">
        <v>1167</v>
      </c>
      <c r="K2104" s="9">
        <f>SUM(J2102:J2103)</f>
        <v>2</v>
      </c>
      <c r="L2104" s="14">
        <v>0</v>
      </c>
      <c r="M2104" s="9">
        <f>ROUND(L2104*K2104,2)</f>
        <v>0</v>
      </c>
    </row>
    <row r="2105" spans="1:13" ht="1.1499999999999999" customHeight="1" x14ac:dyDescent="0.35">
      <c r="A2105" s="16"/>
      <c r="B2105" s="16"/>
      <c r="C2105" s="16"/>
      <c r="D2105" s="24"/>
      <c r="E2105" s="16"/>
      <c r="F2105" s="16"/>
      <c r="G2105" s="16"/>
      <c r="H2105" s="16"/>
      <c r="I2105" s="16"/>
      <c r="J2105" s="16"/>
      <c r="K2105" s="16"/>
      <c r="L2105" s="16"/>
      <c r="M2105" s="16"/>
    </row>
    <row r="2106" spans="1:13" x14ac:dyDescent="0.35">
      <c r="A2106" s="11" t="s">
        <v>1168</v>
      </c>
      <c r="B2106" s="11" t="s">
        <v>715</v>
      </c>
      <c r="C2106" s="11" t="s">
        <v>249</v>
      </c>
      <c r="D2106" s="23" t="s">
        <v>1169</v>
      </c>
      <c r="E2106" s="10"/>
      <c r="F2106" s="10"/>
      <c r="G2106" s="10"/>
      <c r="H2106" s="10"/>
      <c r="I2106" s="10"/>
      <c r="J2106" s="10"/>
      <c r="K2106" s="12">
        <f>K2114</f>
        <v>42</v>
      </c>
      <c r="L2106" s="12">
        <f>L2114</f>
        <v>0</v>
      </c>
      <c r="M2106" s="12">
        <f>M2114</f>
        <v>0</v>
      </c>
    </row>
    <row r="2107" spans="1:13" ht="105" x14ac:dyDescent="0.35">
      <c r="A2107" s="10"/>
      <c r="B2107" s="10"/>
      <c r="C2107" s="10"/>
      <c r="D2107" s="13" t="s">
        <v>1170</v>
      </c>
      <c r="E2107" s="10"/>
      <c r="F2107" s="10"/>
      <c r="G2107" s="10"/>
      <c r="H2107" s="10"/>
      <c r="I2107" s="10"/>
      <c r="J2107" s="10"/>
      <c r="K2107" s="10"/>
      <c r="L2107" s="10"/>
      <c r="M2107" s="10"/>
    </row>
    <row r="2108" spans="1:13" x14ac:dyDescent="0.35">
      <c r="A2108" s="10"/>
      <c r="B2108" s="10"/>
      <c r="C2108" s="10"/>
      <c r="D2108" s="13"/>
      <c r="E2108" s="11" t="s">
        <v>0</v>
      </c>
      <c r="F2108" s="10">
        <v>7</v>
      </c>
      <c r="G2108" s="14">
        <v>0</v>
      </c>
      <c r="H2108" s="14">
        <v>0</v>
      </c>
      <c r="I2108" s="14">
        <v>0</v>
      </c>
      <c r="J2108" s="12">
        <f t="shared" ref="J2108:J2113" si="72">F2108*(G2108+ (G2108= 0))*(H2108+ (H2108= 0))*(I2108+ (I2108= 0))</f>
        <v>7</v>
      </c>
      <c r="K2108" s="10"/>
      <c r="L2108" s="10"/>
      <c r="M2108" s="10"/>
    </row>
    <row r="2109" spans="1:13" x14ac:dyDescent="0.35">
      <c r="A2109" s="10"/>
      <c r="B2109" s="10"/>
      <c r="C2109" s="10"/>
      <c r="D2109" s="13"/>
      <c r="E2109" s="11" t="s">
        <v>0</v>
      </c>
      <c r="F2109" s="10">
        <v>2</v>
      </c>
      <c r="G2109" s="14">
        <v>0</v>
      </c>
      <c r="H2109" s="14">
        <v>0</v>
      </c>
      <c r="I2109" s="14">
        <v>0</v>
      </c>
      <c r="J2109" s="12">
        <f t="shared" si="72"/>
        <v>2</v>
      </c>
      <c r="K2109" s="10"/>
      <c r="L2109" s="10"/>
      <c r="M2109" s="10"/>
    </row>
    <row r="2110" spans="1:13" x14ac:dyDescent="0.35">
      <c r="A2110" s="10"/>
      <c r="B2110" s="10"/>
      <c r="C2110" s="10"/>
      <c r="D2110" s="13"/>
      <c r="E2110" s="11" t="s">
        <v>0</v>
      </c>
      <c r="F2110" s="10">
        <v>9</v>
      </c>
      <c r="G2110" s="14">
        <v>0</v>
      </c>
      <c r="H2110" s="14">
        <v>0</v>
      </c>
      <c r="I2110" s="14">
        <v>0</v>
      </c>
      <c r="J2110" s="12">
        <f t="shared" si="72"/>
        <v>9</v>
      </c>
      <c r="K2110" s="10"/>
      <c r="L2110" s="10"/>
      <c r="M2110" s="10"/>
    </row>
    <row r="2111" spans="1:13" x14ac:dyDescent="0.35">
      <c r="A2111" s="10"/>
      <c r="B2111" s="10"/>
      <c r="C2111" s="10"/>
      <c r="D2111" s="13"/>
      <c r="E2111" s="11" t="s">
        <v>0</v>
      </c>
      <c r="F2111" s="10">
        <v>9</v>
      </c>
      <c r="G2111" s="14">
        <v>0</v>
      </c>
      <c r="H2111" s="14">
        <v>0</v>
      </c>
      <c r="I2111" s="14">
        <v>0</v>
      </c>
      <c r="J2111" s="12">
        <f t="shared" si="72"/>
        <v>9</v>
      </c>
      <c r="K2111" s="10"/>
      <c r="L2111" s="10"/>
      <c r="M2111" s="10"/>
    </row>
    <row r="2112" spans="1:13" x14ac:dyDescent="0.35">
      <c r="A2112" s="10"/>
      <c r="B2112" s="10"/>
      <c r="C2112" s="10"/>
      <c r="D2112" s="13"/>
      <c r="E2112" s="11" t="s">
        <v>0</v>
      </c>
      <c r="F2112" s="10">
        <v>15</v>
      </c>
      <c r="G2112" s="14">
        <v>0</v>
      </c>
      <c r="H2112" s="14">
        <v>0</v>
      </c>
      <c r="I2112" s="14">
        <v>0</v>
      </c>
      <c r="J2112" s="12">
        <f t="shared" si="72"/>
        <v>15</v>
      </c>
      <c r="K2112" s="10"/>
      <c r="L2112" s="10"/>
      <c r="M2112" s="10"/>
    </row>
    <row r="2113" spans="1:13" x14ac:dyDescent="0.35">
      <c r="A2113" s="10"/>
      <c r="B2113" s="10"/>
      <c r="C2113" s="10"/>
      <c r="D2113" s="13"/>
      <c r="E2113" s="11" t="s">
        <v>0</v>
      </c>
      <c r="F2113" s="10">
        <v>0</v>
      </c>
      <c r="G2113" s="14">
        <v>0</v>
      </c>
      <c r="H2113" s="14">
        <v>0</v>
      </c>
      <c r="I2113" s="14">
        <v>0</v>
      </c>
      <c r="J2113" s="12">
        <f t="shared" si="72"/>
        <v>0</v>
      </c>
      <c r="K2113" s="10"/>
      <c r="L2113" s="10"/>
      <c r="M2113" s="10"/>
    </row>
    <row r="2114" spans="1:13" x14ac:dyDescent="0.35">
      <c r="A2114" s="10"/>
      <c r="B2114" s="10"/>
      <c r="C2114" s="10"/>
      <c r="D2114" s="13"/>
      <c r="E2114" s="10"/>
      <c r="F2114" s="10"/>
      <c r="G2114" s="10"/>
      <c r="H2114" s="10"/>
      <c r="I2114" s="10"/>
      <c r="J2114" s="15" t="s">
        <v>1168</v>
      </c>
      <c r="K2114" s="9">
        <f>SUM(J2108:J2113)</f>
        <v>42</v>
      </c>
      <c r="L2114" s="14">
        <v>0</v>
      </c>
      <c r="M2114" s="9">
        <f>ROUND(L2114*K2114,2)</f>
        <v>0</v>
      </c>
    </row>
    <row r="2115" spans="1:13" ht="1.1499999999999999" customHeight="1" x14ac:dyDescent="0.35">
      <c r="A2115" s="16"/>
      <c r="B2115" s="16"/>
      <c r="C2115" s="16"/>
      <c r="D2115" s="24"/>
      <c r="E2115" s="16"/>
      <c r="F2115" s="16"/>
      <c r="G2115" s="16"/>
      <c r="H2115" s="16"/>
      <c r="I2115" s="16"/>
      <c r="J2115" s="16"/>
      <c r="K2115" s="16"/>
      <c r="L2115" s="16"/>
      <c r="M2115" s="16"/>
    </row>
    <row r="2116" spans="1:13" x14ac:dyDescent="0.35">
      <c r="A2116" s="11" t="s">
        <v>1168</v>
      </c>
      <c r="B2116" s="11" t="s">
        <v>715</v>
      </c>
      <c r="C2116" s="11" t="s">
        <v>249</v>
      </c>
      <c r="D2116" s="23" t="s">
        <v>1169</v>
      </c>
      <c r="E2116" s="10"/>
      <c r="F2116" s="10"/>
      <c r="G2116" s="10"/>
      <c r="H2116" s="10"/>
      <c r="I2116" s="10"/>
      <c r="J2116" s="10"/>
      <c r="K2116" s="14">
        <v>42</v>
      </c>
      <c r="L2116" s="14">
        <v>0</v>
      </c>
      <c r="M2116" s="12">
        <f>ROUND(K2116*L2116,2)</f>
        <v>0</v>
      </c>
    </row>
    <row r="2117" spans="1:13" ht="105" x14ac:dyDescent="0.35">
      <c r="A2117" s="10"/>
      <c r="B2117" s="10"/>
      <c r="C2117" s="10"/>
      <c r="D2117" s="13" t="s">
        <v>1170</v>
      </c>
      <c r="E2117" s="10"/>
      <c r="F2117" s="10"/>
      <c r="G2117" s="10"/>
      <c r="H2117" s="10"/>
      <c r="I2117" s="10"/>
      <c r="J2117" s="10"/>
      <c r="K2117" s="10"/>
      <c r="L2117" s="10"/>
      <c r="M2117" s="10"/>
    </row>
    <row r="2118" spans="1:13" x14ac:dyDescent="0.35">
      <c r="A2118" s="11" t="s">
        <v>1171</v>
      </c>
      <c r="B2118" s="11" t="s">
        <v>715</v>
      </c>
      <c r="C2118" s="11" t="s">
        <v>249</v>
      </c>
      <c r="D2118" s="23" t="s">
        <v>1172</v>
      </c>
      <c r="E2118" s="10"/>
      <c r="F2118" s="10"/>
      <c r="G2118" s="10"/>
      <c r="H2118" s="10"/>
      <c r="I2118" s="10"/>
      <c r="J2118" s="10"/>
      <c r="K2118" s="12">
        <f>K2124</f>
        <v>13</v>
      </c>
      <c r="L2118" s="12">
        <f>L2124</f>
        <v>0</v>
      </c>
      <c r="M2118" s="12">
        <f>M2124</f>
        <v>0</v>
      </c>
    </row>
    <row r="2119" spans="1:13" ht="105" x14ac:dyDescent="0.35">
      <c r="A2119" s="10"/>
      <c r="B2119" s="10"/>
      <c r="C2119" s="10"/>
      <c r="D2119" s="13" t="s">
        <v>1173</v>
      </c>
      <c r="E2119" s="10"/>
      <c r="F2119" s="10"/>
      <c r="G2119" s="10"/>
      <c r="H2119" s="10"/>
      <c r="I2119" s="10"/>
      <c r="J2119" s="10"/>
      <c r="K2119" s="10"/>
      <c r="L2119" s="10"/>
      <c r="M2119" s="10"/>
    </row>
    <row r="2120" spans="1:13" x14ac:dyDescent="0.35">
      <c r="A2120" s="10"/>
      <c r="B2120" s="10"/>
      <c r="C2120" s="10"/>
      <c r="D2120" s="13"/>
      <c r="E2120" s="11" t="s">
        <v>0</v>
      </c>
      <c r="F2120" s="10">
        <v>5</v>
      </c>
      <c r="G2120" s="14">
        <v>0</v>
      </c>
      <c r="H2120" s="14">
        <v>0</v>
      </c>
      <c r="I2120" s="14">
        <v>0</v>
      </c>
      <c r="J2120" s="12">
        <f>F2120*(G2120+ (G2120= 0))*(H2120+ (H2120= 0))*(I2120+ (I2120= 0))</f>
        <v>5</v>
      </c>
      <c r="K2120" s="10"/>
      <c r="L2120" s="10"/>
      <c r="M2120" s="10"/>
    </row>
    <row r="2121" spans="1:13" x14ac:dyDescent="0.35">
      <c r="A2121" s="10"/>
      <c r="B2121" s="10"/>
      <c r="C2121" s="10"/>
      <c r="D2121" s="13"/>
      <c r="E2121" s="11" t="s">
        <v>0</v>
      </c>
      <c r="F2121" s="10">
        <v>4</v>
      </c>
      <c r="G2121" s="14">
        <v>0</v>
      </c>
      <c r="H2121" s="14">
        <v>0</v>
      </c>
      <c r="I2121" s="14">
        <v>0</v>
      </c>
      <c r="J2121" s="12">
        <f>F2121*(G2121+ (G2121= 0))*(H2121+ (H2121= 0))*(I2121+ (I2121= 0))</f>
        <v>4</v>
      </c>
      <c r="K2121" s="10"/>
      <c r="L2121" s="10"/>
      <c r="M2121" s="10"/>
    </row>
    <row r="2122" spans="1:13" x14ac:dyDescent="0.35">
      <c r="A2122" s="10"/>
      <c r="B2122" s="10"/>
      <c r="C2122" s="10"/>
      <c r="D2122" s="13"/>
      <c r="E2122" s="11" t="s">
        <v>0</v>
      </c>
      <c r="F2122" s="10">
        <v>4</v>
      </c>
      <c r="G2122" s="14">
        <v>0</v>
      </c>
      <c r="H2122" s="14">
        <v>0</v>
      </c>
      <c r="I2122" s="14">
        <v>0</v>
      </c>
      <c r="J2122" s="12">
        <f>F2122*(G2122+ (G2122= 0))*(H2122+ (H2122= 0))*(I2122+ (I2122= 0))</f>
        <v>4</v>
      </c>
      <c r="K2122" s="10"/>
      <c r="L2122" s="10"/>
      <c r="M2122" s="10"/>
    </row>
    <row r="2123" spans="1:13" x14ac:dyDescent="0.35">
      <c r="A2123" s="10"/>
      <c r="B2123" s="10"/>
      <c r="C2123" s="10"/>
      <c r="D2123" s="13"/>
      <c r="E2123" s="11" t="s">
        <v>0</v>
      </c>
      <c r="F2123" s="10">
        <v>0</v>
      </c>
      <c r="G2123" s="14">
        <v>0</v>
      </c>
      <c r="H2123" s="14">
        <v>0</v>
      </c>
      <c r="I2123" s="14">
        <v>0</v>
      </c>
      <c r="J2123" s="12">
        <f>F2123*(G2123+ (G2123= 0))*(H2123+ (H2123= 0))*(I2123+ (I2123= 0))</f>
        <v>0</v>
      </c>
      <c r="K2123" s="10"/>
      <c r="L2123" s="10"/>
      <c r="M2123" s="10"/>
    </row>
    <row r="2124" spans="1:13" x14ac:dyDescent="0.35">
      <c r="A2124" s="10"/>
      <c r="B2124" s="10"/>
      <c r="C2124" s="10"/>
      <c r="D2124" s="13"/>
      <c r="E2124" s="10"/>
      <c r="F2124" s="10"/>
      <c r="G2124" s="10"/>
      <c r="H2124" s="10"/>
      <c r="I2124" s="10"/>
      <c r="J2124" s="15" t="s">
        <v>1174</v>
      </c>
      <c r="K2124" s="9">
        <f>SUM(J2120:J2123)</f>
        <v>13</v>
      </c>
      <c r="L2124" s="14">
        <v>0</v>
      </c>
      <c r="M2124" s="9">
        <f>ROUND(L2124*K2124,2)</f>
        <v>0</v>
      </c>
    </row>
    <row r="2125" spans="1:13" ht="1.1499999999999999" customHeight="1" x14ac:dyDescent="0.35">
      <c r="A2125" s="16"/>
      <c r="B2125" s="16"/>
      <c r="C2125" s="16"/>
      <c r="D2125" s="24"/>
      <c r="E2125" s="16"/>
      <c r="F2125" s="16"/>
      <c r="G2125" s="16"/>
      <c r="H2125" s="16"/>
      <c r="I2125" s="16"/>
      <c r="J2125" s="16"/>
      <c r="K2125" s="16"/>
      <c r="L2125" s="16"/>
      <c r="M2125" s="16"/>
    </row>
    <row r="2126" spans="1:13" x14ac:dyDescent="0.35">
      <c r="A2126" s="11" t="s">
        <v>1175</v>
      </c>
      <c r="B2126" s="11" t="s">
        <v>715</v>
      </c>
      <c r="C2126" s="11" t="s">
        <v>131</v>
      </c>
      <c r="D2126" s="23" t="s">
        <v>1176</v>
      </c>
      <c r="E2126" s="10"/>
      <c r="F2126" s="10"/>
      <c r="G2126" s="10"/>
      <c r="H2126" s="10"/>
      <c r="I2126" s="10"/>
      <c r="J2126" s="10"/>
      <c r="K2126" s="12">
        <f>K2130</f>
        <v>5</v>
      </c>
      <c r="L2126" s="12">
        <f>L2130</f>
        <v>0</v>
      </c>
      <c r="M2126" s="12">
        <f>M2130</f>
        <v>0</v>
      </c>
    </row>
    <row r="2127" spans="1:13" ht="42" x14ac:dyDescent="0.35">
      <c r="A2127" s="10"/>
      <c r="B2127" s="10"/>
      <c r="C2127" s="10"/>
      <c r="D2127" s="13" t="s">
        <v>1177</v>
      </c>
      <c r="E2127" s="10"/>
      <c r="F2127" s="10"/>
      <c r="G2127" s="10"/>
      <c r="H2127" s="10"/>
      <c r="I2127" s="10"/>
      <c r="J2127" s="10"/>
      <c r="K2127" s="10"/>
      <c r="L2127" s="10"/>
      <c r="M2127" s="10"/>
    </row>
    <row r="2128" spans="1:13" x14ac:dyDescent="0.35">
      <c r="A2128" s="10"/>
      <c r="B2128" s="10"/>
      <c r="C2128" s="10"/>
      <c r="D2128" s="13"/>
      <c r="E2128" s="11" t="s">
        <v>0</v>
      </c>
      <c r="F2128" s="10">
        <v>5</v>
      </c>
      <c r="G2128" s="14">
        <v>0</v>
      </c>
      <c r="H2128" s="14">
        <v>0</v>
      </c>
      <c r="I2128" s="14">
        <v>0</v>
      </c>
      <c r="J2128" s="12">
        <f>F2128*(G2128+ (G2128= 0))*(H2128+ (H2128= 0))*(I2128+ (I2128= 0))</f>
        <v>5</v>
      </c>
      <c r="K2128" s="10"/>
      <c r="L2128" s="10"/>
      <c r="M2128" s="10"/>
    </row>
    <row r="2129" spans="1:13" x14ac:dyDescent="0.35">
      <c r="A2129" s="10"/>
      <c r="B2129" s="10"/>
      <c r="C2129" s="10"/>
      <c r="D2129" s="13"/>
      <c r="E2129" s="11" t="s">
        <v>0</v>
      </c>
      <c r="F2129" s="10">
        <v>0</v>
      </c>
      <c r="G2129" s="14">
        <v>0</v>
      </c>
      <c r="H2129" s="14">
        <v>0</v>
      </c>
      <c r="I2129" s="14">
        <v>0</v>
      </c>
      <c r="J2129" s="12">
        <f>F2129*(G2129+ (G2129= 0))*(H2129+ (H2129= 0))*(I2129+ (I2129= 0))</f>
        <v>0</v>
      </c>
      <c r="K2129" s="10"/>
      <c r="L2129" s="10"/>
      <c r="M2129" s="10"/>
    </row>
    <row r="2130" spans="1:13" x14ac:dyDescent="0.35">
      <c r="A2130" s="10"/>
      <c r="B2130" s="10"/>
      <c r="C2130" s="10"/>
      <c r="D2130" s="13"/>
      <c r="E2130" s="10"/>
      <c r="F2130" s="10"/>
      <c r="G2130" s="10"/>
      <c r="H2130" s="10"/>
      <c r="I2130" s="10"/>
      <c r="J2130" s="15" t="s">
        <v>1175</v>
      </c>
      <c r="K2130" s="9">
        <f>SUM(J2128:J2129)</f>
        <v>5</v>
      </c>
      <c r="L2130" s="14">
        <v>0</v>
      </c>
      <c r="M2130" s="9">
        <f>ROUND(L2130*K2130,2)</f>
        <v>0</v>
      </c>
    </row>
    <row r="2131" spans="1:13" ht="1.1499999999999999" customHeight="1" x14ac:dyDescent="0.35">
      <c r="A2131" s="16"/>
      <c r="B2131" s="16"/>
      <c r="C2131" s="16"/>
      <c r="D2131" s="24"/>
      <c r="E2131" s="16"/>
      <c r="F2131" s="16"/>
      <c r="G2131" s="16"/>
      <c r="H2131" s="16"/>
      <c r="I2131" s="16"/>
      <c r="J2131" s="16"/>
      <c r="K2131" s="16"/>
      <c r="L2131" s="16"/>
      <c r="M2131" s="16"/>
    </row>
    <row r="2132" spans="1:13" x14ac:dyDescent="0.35">
      <c r="A2132" s="11" t="s">
        <v>1178</v>
      </c>
      <c r="B2132" s="11" t="s">
        <v>715</v>
      </c>
      <c r="C2132" s="11" t="s">
        <v>36</v>
      </c>
      <c r="D2132" s="23" t="s">
        <v>1179</v>
      </c>
      <c r="E2132" s="10"/>
      <c r="F2132" s="10"/>
      <c r="G2132" s="10"/>
      <c r="H2132" s="10"/>
      <c r="I2132" s="10"/>
      <c r="J2132" s="10"/>
      <c r="K2132" s="12">
        <f>K2137</f>
        <v>4</v>
      </c>
      <c r="L2132" s="12">
        <f>L2137</f>
        <v>0</v>
      </c>
      <c r="M2132" s="12">
        <f>M2137</f>
        <v>0</v>
      </c>
    </row>
    <row r="2133" spans="1:13" ht="42" x14ac:dyDescent="0.35">
      <c r="A2133" s="10"/>
      <c r="B2133" s="10"/>
      <c r="C2133" s="10"/>
      <c r="D2133" s="13" t="s">
        <v>1180</v>
      </c>
      <c r="E2133" s="10"/>
      <c r="F2133" s="10"/>
      <c r="G2133" s="10"/>
      <c r="H2133" s="10"/>
      <c r="I2133" s="10"/>
      <c r="J2133" s="10"/>
      <c r="K2133" s="10"/>
      <c r="L2133" s="10"/>
      <c r="M2133" s="10"/>
    </row>
    <row r="2134" spans="1:13" x14ac:dyDescent="0.35">
      <c r="A2134" s="10"/>
      <c r="B2134" s="10"/>
      <c r="C2134" s="10"/>
      <c r="D2134" s="13"/>
      <c r="E2134" s="11" t="s">
        <v>1181</v>
      </c>
      <c r="F2134" s="10">
        <v>2</v>
      </c>
      <c r="G2134" s="14">
        <v>0</v>
      </c>
      <c r="H2134" s="14">
        <v>0</v>
      </c>
      <c r="I2134" s="14">
        <v>0</v>
      </c>
      <c r="J2134" s="12">
        <f>F2134*(G2134+ (G2134= 0))*(H2134+ (H2134= 0))*(I2134+ (I2134= 0))</f>
        <v>2</v>
      </c>
      <c r="K2134" s="10"/>
      <c r="L2134" s="10"/>
      <c r="M2134" s="10"/>
    </row>
    <row r="2135" spans="1:13" x14ac:dyDescent="0.35">
      <c r="A2135" s="10"/>
      <c r="B2135" s="10"/>
      <c r="C2135" s="10"/>
      <c r="D2135" s="13"/>
      <c r="E2135" s="11" t="s">
        <v>1182</v>
      </c>
      <c r="F2135" s="10">
        <v>2</v>
      </c>
      <c r="G2135" s="14">
        <v>0</v>
      </c>
      <c r="H2135" s="14">
        <v>0</v>
      </c>
      <c r="I2135" s="14">
        <v>0</v>
      </c>
      <c r="J2135" s="12">
        <f>F2135*(G2135+ (G2135= 0))*(H2135+ (H2135= 0))*(I2135+ (I2135= 0))</f>
        <v>2</v>
      </c>
      <c r="K2135" s="10"/>
      <c r="L2135" s="10"/>
      <c r="M2135" s="10"/>
    </row>
    <row r="2136" spans="1:13" x14ac:dyDescent="0.35">
      <c r="A2136" s="10"/>
      <c r="B2136" s="10"/>
      <c r="C2136" s="10"/>
      <c r="D2136" s="13"/>
      <c r="E2136" s="11" t="s">
        <v>0</v>
      </c>
      <c r="F2136" s="10">
        <v>0</v>
      </c>
      <c r="G2136" s="14">
        <v>0</v>
      </c>
      <c r="H2136" s="14">
        <v>0</v>
      </c>
      <c r="I2136" s="14">
        <v>0</v>
      </c>
      <c r="J2136" s="12">
        <f>F2136*(G2136+ (G2136= 0))*(H2136+ (H2136= 0))*(I2136+ (I2136= 0))</f>
        <v>0</v>
      </c>
      <c r="K2136" s="10"/>
      <c r="L2136" s="10"/>
      <c r="M2136" s="10"/>
    </row>
    <row r="2137" spans="1:13" x14ac:dyDescent="0.35">
      <c r="A2137" s="10"/>
      <c r="B2137" s="10"/>
      <c r="C2137" s="10"/>
      <c r="D2137" s="13"/>
      <c r="E2137" s="10"/>
      <c r="F2137" s="10"/>
      <c r="G2137" s="10"/>
      <c r="H2137" s="10"/>
      <c r="I2137" s="10"/>
      <c r="J2137" s="15" t="s">
        <v>1183</v>
      </c>
      <c r="K2137" s="9">
        <f>SUM(J2134:J2136)</f>
        <v>4</v>
      </c>
      <c r="L2137" s="14">
        <v>0</v>
      </c>
      <c r="M2137" s="9">
        <f>ROUND(L2137*K2137,2)</f>
        <v>0</v>
      </c>
    </row>
    <row r="2138" spans="1:13" ht="1.1499999999999999" customHeight="1" x14ac:dyDescent="0.35">
      <c r="A2138" s="16"/>
      <c r="B2138" s="16"/>
      <c r="C2138" s="16"/>
      <c r="D2138" s="24"/>
      <c r="E2138" s="16"/>
      <c r="F2138" s="16"/>
      <c r="G2138" s="16"/>
      <c r="H2138" s="16"/>
      <c r="I2138" s="16"/>
      <c r="J2138" s="16"/>
      <c r="K2138" s="16"/>
      <c r="L2138" s="16"/>
      <c r="M2138" s="16"/>
    </row>
    <row r="2139" spans="1:13" x14ac:dyDescent="0.35">
      <c r="A2139" s="11" t="s">
        <v>1184</v>
      </c>
      <c r="B2139" s="11" t="s">
        <v>715</v>
      </c>
      <c r="C2139" s="11" t="s">
        <v>131</v>
      </c>
      <c r="D2139" s="23" t="s">
        <v>1185</v>
      </c>
      <c r="E2139" s="10"/>
      <c r="F2139" s="10"/>
      <c r="G2139" s="10"/>
      <c r="H2139" s="10"/>
      <c r="I2139" s="10"/>
      <c r="J2139" s="10"/>
      <c r="K2139" s="12">
        <f>K2143</f>
        <v>26</v>
      </c>
      <c r="L2139" s="12">
        <f>L2143</f>
        <v>0</v>
      </c>
      <c r="M2139" s="12">
        <f>M2143</f>
        <v>0</v>
      </c>
    </row>
    <row r="2140" spans="1:13" ht="52.5" x14ac:dyDescent="0.35">
      <c r="A2140" s="10"/>
      <c r="B2140" s="10"/>
      <c r="C2140" s="10"/>
      <c r="D2140" s="13" t="s">
        <v>1186</v>
      </c>
      <c r="E2140" s="10"/>
      <c r="F2140" s="10"/>
      <c r="G2140" s="10"/>
      <c r="H2140" s="10"/>
      <c r="I2140" s="10"/>
      <c r="J2140" s="10"/>
      <c r="K2140" s="10"/>
      <c r="L2140" s="10"/>
      <c r="M2140" s="10"/>
    </row>
    <row r="2141" spans="1:13" x14ac:dyDescent="0.35">
      <c r="A2141" s="10"/>
      <c r="B2141" s="10"/>
      <c r="C2141" s="10"/>
      <c r="D2141" s="13"/>
      <c r="E2141" s="11" t="s">
        <v>0</v>
      </c>
      <c r="F2141" s="10">
        <v>26</v>
      </c>
      <c r="G2141" s="14">
        <v>0</v>
      </c>
      <c r="H2141" s="14">
        <v>0</v>
      </c>
      <c r="I2141" s="14">
        <v>0</v>
      </c>
      <c r="J2141" s="12">
        <f>F2141*(G2141+ (G2141= 0))*(H2141+ (H2141= 0))*(I2141+ (I2141= 0))</f>
        <v>26</v>
      </c>
      <c r="K2141" s="10"/>
      <c r="L2141" s="10"/>
      <c r="M2141" s="10"/>
    </row>
    <row r="2142" spans="1:13" x14ac:dyDescent="0.35">
      <c r="A2142" s="10"/>
      <c r="B2142" s="10"/>
      <c r="C2142" s="10"/>
      <c r="D2142" s="13"/>
      <c r="E2142" s="11" t="s">
        <v>0</v>
      </c>
      <c r="F2142" s="10">
        <v>0</v>
      </c>
      <c r="G2142" s="14">
        <v>0</v>
      </c>
      <c r="H2142" s="14">
        <v>0</v>
      </c>
      <c r="I2142" s="14">
        <v>0</v>
      </c>
      <c r="J2142" s="12">
        <f>F2142*(G2142+ (G2142= 0))*(H2142+ (H2142= 0))*(I2142+ (I2142= 0))</f>
        <v>0</v>
      </c>
      <c r="K2142" s="10"/>
      <c r="L2142" s="10"/>
      <c r="M2142" s="10"/>
    </row>
    <row r="2143" spans="1:13" x14ac:dyDescent="0.35">
      <c r="A2143" s="10"/>
      <c r="B2143" s="10"/>
      <c r="C2143" s="10"/>
      <c r="D2143" s="13"/>
      <c r="E2143" s="10"/>
      <c r="F2143" s="10"/>
      <c r="G2143" s="10"/>
      <c r="H2143" s="10"/>
      <c r="I2143" s="10"/>
      <c r="J2143" s="15" t="s">
        <v>1184</v>
      </c>
      <c r="K2143" s="9">
        <f>SUM(J2141:J2142)</f>
        <v>26</v>
      </c>
      <c r="L2143" s="14">
        <v>0</v>
      </c>
      <c r="M2143" s="9">
        <f>ROUND(L2143*K2143,2)</f>
        <v>0</v>
      </c>
    </row>
    <row r="2144" spans="1:13" ht="1.1499999999999999" customHeight="1" x14ac:dyDescent="0.35">
      <c r="A2144" s="16"/>
      <c r="B2144" s="16"/>
      <c r="C2144" s="16"/>
      <c r="D2144" s="24"/>
      <c r="E2144" s="16"/>
      <c r="F2144" s="16"/>
      <c r="G2144" s="16"/>
      <c r="H2144" s="16"/>
      <c r="I2144" s="16"/>
      <c r="J2144" s="16"/>
      <c r="K2144" s="16"/>
      <c r="L2144" s="16"/>
      <c r="M2144" s="16"/>
    </row>
    <row r="2145" spans="1:13" x14ac:dyDescent="0.35">
      <c r="A2145" s="11" t="s">
        <v>1187</v>
      </c>
      <c r="B2145" s="11" t="s">
        <v>19</v>
      </c>
      <c r="C2145" s="11" t="s">
        <v>20</v>
      </c>
      <c r="D2145" s="23" t="s">
        <v>1188</v>
      </c>
      <c r="E2145" s="10"/>
      <c r="F2145" s="10"/>
      <c r="G2145" s="10"/>
      <c r="H2145" s="10"/>
      <c r="I2145" s="10"/>
      <c r="J2145" s="10"/>
      <c r="K2145" s="12">
        <f>K2149</f>
        <v>386</v>
      </c>
      <c r="L2145" s="12">
        <f>L2149</f>
        <v>0</v>
      </c>
      <c r="M2145" s="12">
        <f>M2149</f>
        <v>0</v>
      </c>
    </row>
    <row r="2146" spans="1:13" ht="31.5" x14ac:dyDescent="0.35">
      <c r="A2146" s="10"/>
      <c r="B2146" s="10"/>
      <c r="C2146" s="10"/>
      <c r="D2146" s="13" t="s">
        <v>1189</v>
      </c>
      <c r="E2146" s="10"/>
      <c r="F2146" s="10"/>
      <c r="G2146" s="10"/>
      <c r="H2146" s="10"/>
      <c r="I2146" s="10"/>
      <c r="J2146" s="10"/>
      <c r="K2146" s="10"/>
      <c r="L2146" s="10"/>
      <c r="M2146" s="10"/>
    </row>
    <row r="2147" spans="1:13" x14ac:dyDescent="0.35">
      <c r="A2147" s="10"/>
      <c r="B2147" s="10"/>
      <c r="C2147" s="10"/>
      <c r="D2147" s="13"/>
      <c r="E2147" s="11" t="s">
        <v>1190</v>
      </c>
      <c r="F2147" s="10">
        <v>386</v>
      </c>
      <c r="G2147" s="14">
        <v>0</v>
      </c>
      <c r="H2147" s="14">
        <v>0</v>
      </c>
      <c r="I2147" s="14">
        <v>0</v>
      </c>
      <c r="J2147" s="12">
        <f>F2147*(G2147+ (G2147= 0))*(H2147+ (H2147= 0))*(I2147+ (I2147= 0))</f>
        <v>386</v>
      </c>
      <c r="K2147" s="10"/>
      <c r="L2147" s="10"/>
      <c r="M2147" s="10"/>
    </row>
    <row r="2148" spans="1:13" x14ac:dyDescent="0.35">
      <c r="A2148" s="10"/>
      <c r="B2148" s="10"/>
      <c r="C2148" s="10"/>
      <c r="D2148" s="13"/>
      <c r="E2148" s="11" t="s">
        <v>0</v>
      </c>
      <c r="F2148" s="10">
        <v>0</v>
      </c>
      <c r="G2148" s="14">
        <v>0</v>
      </c>
      <c r="H2148" s="14">
        <v>0</v>
      </c>
      <c r="I2148" s="14">
        <v>0</v>
      </c>
      <c r="J2148" s="12">
        <f>F2148*(G2148+ (G2148= 0))*(H2148+ (H2148= 0))*(I2148+ (I2148= 0))</f>
        <v>0</v>
      </c>
      <c r="K2148" s="10"/>
      <c r="L2148" s="10"/>
      <c r="M2148" s="10"/>
    </row>
    <row r="2149" spans="1:13" x14ac:dyDescent="0.35">
      <c r="A2149" s="10"/>
      <c r="B2149" s="10"/>
      <c r="C2149" s="10"/>
      <c r="D2149" s="13"/>
      <c r="E2149" s="10"/>
      <c r="F2149" s="10"/>
      <c r="G2149" s="10"/>
      <c r="H2149" s="10"/>
      <c r="I2149" s="10"/>
      <c r="J2149" s="15" t="s">
        <v>1191</v>
      </c>
      <c r="K2149" s="9">
        <f>SUM(J2147:J2148)</f>
        <v>386</v>
      </c>
      <c r="L2149" s="14">
        <v>0</v>
      </c>
      <c r="M2149" s="9">
        <f>ROUND(L2149*K2149,2)</f>
        <v>0</v>
      </c>
    </row>
    <row r="2150" spans="1:13" ht="1.1499999999999999" customHeight="1" x14ac:dyDescent="0.35">
      <c r="A2150" s="16"/>
      <c r="B2150" s="16"/>
      <c r="C2150" s="16"/>
      <c r="D2150" s="24"/>
      <c r="E2150" s="16"/>
      <c r="F2150" s="16"/>
      <c r="G2150" s="16"/>
      <c r="H2150" s="16"/>
      <c r="I2150" s="16"/>
      <c r="J2150" s="16"/>
      <c r="K2150" s="16"/>
      <c r="L2150" s="16"/>
      <c r="M2150" s="16"/>
    </row>
    <row r="2151" spans="1:13" x14ac:dyDescent="0.35">
      <c r="A2151" s="11" t="s">
        <v>1192</v>
      </c>
      <c r="B2151" s="11" t="s">
        <v>19</v>
      </c>
      <c r="C2151" s="11" t="s">
        <v>20</v>
      </c>
      <c r="D2151" s="23" t="s">
        <v>1193</v>
      </c>
      <c r="E2151" s="10"/>
      <c r="F2151" s="10"/>
      <c r="G2151" s="10"/>
      <c r="H2151" s="10"/>
      <c r="I2151" s="10"/>
      <c r="J2151" s="10"/>
      <c r="K2151" s="12">
        <f>K2155</f>
        <v>386</v>
      </c>
      <c r="L2151" s="12">
        <f>L2155</f>
        <v>0</v>
      </c>
      <c r="M2151" s="12">
        <f>M2155</f>
        <v>0</v>
      </c>
    </row>
    <row r="2152" spans="1:13" ht="42" x14ac:dyDescent="0.35">
      <c r="A2152" s="10"/>
      <c r="B2152" s="10"/>
      <c r="C2152" s="10"/>
      <c r="D2152" s="13" t="s">
        <v>1194</v>
      </c>
      <c r="E2152" s="10"/>
      <c r="F2152" s="10"/>
      <c r="G2152" s="10"/>
      <c r="H2152" s="10"/>
      <c r="I2152" s="10"/>
      <c r="J2152" s="10"/>
      <c r="K2152" s="10"/>
      <c r="L2152" s="10"/>
      <c r="M2152" s="10"/>
    </row>
    <row r="2153" spans="1:13" x14ac:dyDescent="0.35">
      <c r="A2153" s="10"/>
      <c r="B2153" s="10"/>
      <c r="C2153" s="10"/>
      <c r="D2153" s="13"/>
      <c r="E2153" s="11" t="s">
        <v>0</v>
      </c>
      <c r="F2153" s="10">
        <v>386</v>
      </c>
      <c r="G2153" s="14">
        <v>0</v>
      </c>
      <c r="H2153" s="14">
        <v>0</v>
      </c>
      <c r="I2153" s="14">
        <v>0</v>
      </c>
      <c r="J2153" s="12">
        <f>F2153*(G2153+ (G2153= 0))*(H2153+ (H2153= 0))*(I2153+ (I2153= 0))</f>
        <v>386</v>
      </c>
      <c r="K2153" s="10"/>
      <c r="L2153" s="10"/>
      <c r="M2153" s="10"/>
    </row>
    <row r="2154" spans="1:13" x14ac:dyDescent="0.35">
      <c r="A2154" s="10"/>
      <c r="B2154" s="10"/>
      <c r="C2154" s="10"/>
      <c r="D2154" s="13"/>
      <c r="E2154" s="11" t="s">
        <v>0</v>
      </c>
      <c r="F2154" s="10">
        <v>0</v>
      </c>
      <c r="G2154" s="14">
        <v>0</v>
      </c>
      <c r="H2154" s="14">
        <v>0</v>
      </c>
      <c r="I2154" s="14">
        <v>0</v>
      </c>
      <c r="J2154" s="12">
        <f>F2154*(G2154+ (G2154= 0))*(H2154+ (H2154= 0))*(I2154+ (I2154= 0))</f>
        <v>0</v>
      </c>
      <c r="K2154" s="10"/>
      <c r="L2154" s="10"/>
      <c r="M2154" s="10"/>
    </row>
    <row r="2155" spans="1:13" x14ac:dyDescent="0.35">
      <c r="A2155" s="10"/>
      <c r="B2155" s="10"/>
      <c r="C2155" s="10"/>
      <c r="D2155" s="13"/>
      <c r="E2155" s="10"/>
      <c r="F2155" s="10"/>
      <c r="G2155" s="10"/>
      <c r="H2155" s="10"/>
      <c r="I2155" s="10"/>
      <c r="J2155" s="15" t="s">
        <v>1195</v>
      </c>
      <c r="K2155" s="9">
        <f>SUM(J2153:J2154)</f>
        <v>386</v>
      </c>
      <c r="L2155" s="14">
        <v>0</v>
      </c>
      <c r="M2155" s="9">
        <f>ROUND(L2155*K2155,2)</f>
        <v>0</v>
      </c>
    </row>
    <row r="2156" spans="1:13" ht="1.1499999999999999" customHeight="1" x14ac:dyDescent="0.35">
      <c r="A2156" s="16"/>
      <c r="B2156" s="16"/>
      <c r="C2156" s="16"/>
      <c r="D2156" s="24"/>
      <c r="E2156" s="16"/>
      <c r="F2156" s="16"/>
      <c r="G2156" s="16"/>
      <c r="H2156" s="16"/>
      <c r="I2156" s="16"/>
      <c r="J2156" s="16"/>
      <c r="K2156" s="16"/>
      <c r="L2156" s="16"/>
      <c r="M2156" s="16"/>
    </row>
    <row r="2157" spans="1:13" x14ac:dyDescent="0.35">
      <c r="A2157" s="11" t="s">
        <v>1196</v>
      </c>
      <c r="B2157" s="11" t="s">
        <v>715</v>
      </c>
      <c r="C2157" s="11" t="s">
        <v>249</v>
      </c>
      <c r="D2157" s="23" t="s">
        <v>1197</v>
      </c>
      <c r="E2157" s="10"/>
      <c r="F2157" s="10"/>
      <c r="G2157" s="10"/>
      <c r="H2157" s="10"/>
      <c r="I2157" s="10"/>
      <c r="J2157" s="10"/>
      <c r="K2157" s="12">
        <f>K2163</f>
        <v>36</v>
      </c>
      <c r="L2157" s="12">
        <f>L2163</f>
        <v>0</v>
      </c>
      <c r="M2157" s="12">
        <f>M2163</f>
        <v>0</v>
      </c>
    </row>
    <row r="2158" spans="1:13" ht="31.5" x14ac:dyDescent="0.35">
      <c r="A2158" s="10"/>
      <c r="B2158" s="10"/>
      <c r="C2158" s="10"/>
      <c r="D2158" s="13" t="s">
        <v>1198</v>
      </c>
      <c r="E2158" s="10"/>
      <c r="F2158" s="10"/>
      <c r="G2158" s="10"/>
      <c r="H2158" s="10"/>
      <c r="I2158" s="10"/>
      <c r="J2158" s="10"/>
      <c r="K2158" s="10"/>
      <c r="L2158" s="10"/>
      <c r="M2158" s="10"/>
    </row>
    <row r="2159" spans="1:13" x14ac:dyDescent="0.35">
      <c r="A2159" s="10"/>
      <c r="B2159" s="10"/>
      <c r="C2159" s="10"/>
      <c r="D2159" s="13"/>
      <c r="E2159" s="11" t="s">
        <v>0</v>
      </c>
      <c r="F2159" s="10">
        <v>6</v>
      </c>
      <c r="G2159" s="14">
        <v>0</v>
      </c>
      <c r="H2159" s="14">
        <v>0</v>
      </c>
      <c r="I2159" s="14">
        <v>0</v>
      </c>
      <c r="J2159" s="12">
        <f>F2159*(G2159+ (G2159= 0))*(H2159+ (H2159= 0))*(I2159+ (I2159= 0))</f>
        <v>6</v>
      </c>
      <c r="K2159" s="10"/>
      <c r="L2159" s="10"/>
      <c r="M2159" s="10"/>
    </row>
    <row r="2160" spans="1:13" x14ac:dyDescent="0.35">
      <c r="A2160" s="10"/>
      <c r="B2160" s="10"/>
      <c r="C2160" s="10"/>
      <c r="D2160" s="13"/>
      <c r="E2160" s="11" t="s">
        <v>0</v>
      </c>
      <c r="F2160" s="10">
        <v>6</v>
      </c>
      <c r="G2160" s="14">
        <v>0</v>
      </c>
      <c r="H2160" s="14">
        <v>0</v>
      </c>
      <c r="I2160" s="14">
        <v>0</v>
      </c>
      <c r="J2160" s="12">
        <f>F2160*(G2160+ (G2160= 0))*(H2160+ (H2160= 0))*(I2160+ (I2160= 0))</f>
        <v>6</v>
      </c>
      <c r="K2160" s="10"/>
      <c r="L2160" s="10"/>
      <c r="M2160" s="10"/>
    </row>
    <row r="2161" spans="1:13" x14ac:dyDescent="0.35">
      <c r="A2161" s="10"/>
      <c r="B2161" s="10"/>
      <c r="C2161" s="10"/>
      <c r="D2161" s="13"/>
      <c r="E2161" s="11" t="s">
        <v>0</v>
      </c>
      <c r="F2161" s="10">
        <v>8</v>
      </c>
      <c r="G2161" s="14">
        <v>3</v>
      </c>
      <c r="H2161" s="14">
        <v>0</v>
      </c>
      <c r="I2161" s="14">
        <v>0</v>
      </c>
      <c r="J2161" s="12">
        <f>F2161*(G2161+ (G2161= 0))*(H2161+ (H2161= 0))*(I2161+ (I2161= 0))</f>
        <v>24</v>
      </c>
      <c r="K2161" s="10"/>
      <c r="L2161" s="10"/>
      <c r="M2161" s="10"/>
    </row>
    <row r="2162" spans="1:13" x14ac:dyDescent="0.35">
      <c r="A2162" s="10"/>
      <c r="B2162" s="10"/>
      <c r="C2162" s="10"/>
      <c r="D2162" s="13"/>
      <c r="E2162" s="11" t="s">
        <v>0</v>
      </c>
      <c r="F2162" s="10">
        <v>0</v>
      </c>
      <c r="G2162" s="14">
        <v>0</v>
      </c>
      <c r="H2162" s="14">
        <v>0</v>
      </c>
      <c r="I2162" s="14">
        <v>0</v>
      </c>
      <c r="J2162" s="12">
        <f>F2162*(G2162+ (G2162= 0))*(H2162+ (H2162= 0))*(I2162+ (I2162= 0))</f>
        <v>0</v>
      </c>
      <c r="K2162" s="10"/>
      <c r="L2162" s="10"/>
      <c r="M2162" s="10"/>
    </row>
    <row r="2163" spans="1:13" x14ac:dyDescent="0.35">
      <c r="A2163" s="10"/>
      <c r="B2163" s="10"/>
      <c r="C2163" s="10"/>
      <c r="D2163" s="13"/>
      <c r="E2163" s="10"/>
      <c r="F2163" s="10"/>
      <c r="G2163" s="10"/>
      <c r="H2163" s="10"/>
      <c r="I2163" s="10"/>
      <c r="J2163" s="15" t="s">
        <v>1196</v>
      </c>
      <c r="K2163" s="9">
        <f>SUM(J2159:J2162)</f>
        <v>36</v>
      </c>
      <c r="L2163" s="14">
        <v>0</v>
      </c>
      <c r="M2163" s="9">
        <f>ROUND(L2163*K2163,2)</f>
        <v>0</v>
      </c>
    </row>
    <row r="2164" spans="1:13" ht="1.1499999999999999" customHeight="1" x14ac:dyDescent="0.35">
      <c r="A2164" s="16"/>
      <c r="B2164" s="16"/>
      <c r="C2164" s="16"/>
      <c r="D2164" s="24"/>
      <c r="E2164" s="16"/>
      <c r="F2164" s="16"/>
      <c r="G2164" s="16"/>
      <c r="H2164" s="16"/>
      <c r="I2164" s="16"/>
      <c r="J2164" s="16"/>
      <c r="K2164" s="16"/>
      <c r="L2164" s="16"/>
      <c r="M2164" s="16"/>
    </row>
    <row r="2165" spans="1:13" x14ac:dyDescent="0.35">
      <c r="A2165" s="11" t="s">
        <v>1199</v>
      </c>
      <c r="B2165" s="11" t="s">
        <v>715</v>
      </c>
      <c r="C2165" s="11" t="s">
        <v>36</v>
      </c>
      <c r="D2165" s="23" t="s">
        <v>1200</v>
      </c>
      <c r="E2165" s="10"/>
      <c r="F2165" s="10"/>
      <c r="G2165" s="10"/>
      <c r="H2165" s="10"/>
      <c r="I2165" s="10"/>
      <c r="J2165" s="10"/>
      <c r="K2165" s="12">
        <f>K2172</f>
        <v>19</v>
      </c>
      <c r="L2165" s="12">
        <f>L2172</f>
        <v>0</v>
      </c>
      <c r="M2165" s="12">
        <f>M2172</f>
        <v>0</v>
      </c>
    </row>
    <row r="2166" spans="1:13" x14ac:dyDescent="0.35">
      <c r="A2166" s="10"/>
      <c r="B2166" s="10"/>
      <c r="C2166" s="10"/>
      <c r="D2166" s="13"/>
      <c r="E2166" s="10"/>
      <c r="F2166" s="10"/>
      <c r="G2166" s="10"/>
      <c r="H2166" s="10"/>
      <c r="I2166" s="10"/>
      <c r="J2166" s="10"/>
      <c r="K2166" s="10"/>
      <c r="L2166" s="10"/>
      <c r="M2166" s="10"/>
    </row>
    <row r="2167" spans="1:13" x14ac:dyDescent="0.35">
      <c r="A2167" s="10"/>
      <c r="B2167" s="10"/>
      <c r="C2167" s="10"/>
      <c r="D2167" s="13"/>
      <c r="E2167" s="11" t="s">
        <v>0</v>
      </c>
      <c r="F2167" s="10">
        <v>6</v>
      </c>
      <c r="G2167" s="14">
        <v>0</v>
      </c>
      <c r="H2167" s="14">
        <v>0</v>
      </c>
      <c r="I2167" s="14">
        <v>0</v>
      </c>
      <c r="J2167" s="12">
        <f>F2167*(G2167+ (G2167= 0))*(H2167+ (H2167= 0))*(I2167+ (I2167= 0))</f>
        <v>6</v>
      </c>
      <c r="K2167" s="10"/>
      <c r="L2167" s="10"/>
      <c r="M2167" s="10"/>
    </row>
    <row r="2168" spans="1:13" x14ac:dyDescent="0.35">
      <c r="A2168" s="10"/>
      <c r="B2168" s="10"/>
      <c r="C2168" s="10"/>
      <c r="D2168" s="13"/>
      <c r="E2168" s="11" t="s">
        <v>0</v>
      </c>
      <c r="F2168" s="10">
        <v>1</v>
      </c>
      <c r="G2168" s="14">
        <v>0</v>
      </c>
      <c r="H2168" s="14">
        <v>0</v>
      </c>
      <c r="I2168" s="14">
        <v>0</v>
      </c>
      <c r="J2168" s="12">
        <f>F2168*(G2168+ (G2168= 0))*(H2168+ (H2168= 0))*(I2168+ (I2168= 0))</f>
        <v>1</v>
      </c>
      <c r="K2168" s="10"/>
      <c r="L2168" s="10"/>
      <c r="M2168" s="10"/>
    </row>
    <row r="2169" spans="1:13" x14ac:dyDescent="0.35">
      <c r="A2169" s="10"/>
      <c r="B2169" s="10"/>
      <c r="C2169" s="10"/>
      <c r="D2169" s="13"/>
      <c r="E2169" s="11" t="s">
        <v>0</v>
      </c>
      <c r="F2169" s="10">
        <v>6</v>
      </c>
      <c r="G2169" s="14">
        <v>0</v>
      </c>
      <c r="H2169" s="14">
        <v>0</v>
      </c>
      <c r="I2169" s="14">
        <v>0</v>
      </c>
      <c r="J2169" s="12">
        <f>F2169*(G2169+ (G2169= 0))*(H2169+ (H2169= 0))*(I2169+ (I2169= 0))</f>
        <v>6</v>
      </c>
      <c r="K2169" s="10"/>
      <c r="L2169" s="10"/>
      <c r="M2169" s="10"/>
    </row>
    <row r="2170" spans="1:13" x14ac:dyDescent="0.35">
      <c r="A2170" s="10"/>
      <c r="B2170" s="10"/>
      <c r="C2170" s="10"/>
      <c r="D2170" s="13"/>
      <c r="E2170" s="11" t="s">
        <v>0</v>
      </c>
      <c r="F2170" s="10">
        <v>6</v>
      </c>
      <c r="G2170" s="14">
        <v>0</v>
      </c>
      <c r="H2170" s="14">
        <v>0</v>
      </c>
      <c r="I2170" s="14">
        <v>0</v>
      </c>
      <c r="J2170" s="12">
        <f>F2170*(G2170+ (G2170= 0))*(H2170+ (H2170= 0))*(I2170+ (I2170= 0))</f>
        <v>6</v>
      </c>
      <c r="K2170" s="10"/>
      <c r="L2170" s="10"/>
      <c r="M2170" s="10"/>
    </row>
    <row r="2171" spans="1:13" x14ac:dyDescent="0.35">
      <c r="A2171" s="10"/>
      <c r="B2171" s="10"/>
      <c r="C2171" s="10"/>
      <c r="D2171" s="13"/>
      <c r="E2171" s="11" t="s">
        <v>0</v>
      </c>
      <c r="F2171" s="10">
        <v>0</v>
      </c>
      <c r="G2171" s="14">
        <v>0</v>
      </c>
      <c r="H2171" s="14">
        <v>0</v>
      </c>
      <c r="I2171" s="14">
        <v>0</v>
      </c>
      <c r="J2171" s="12">
        <f>F2171*(G2171+ (G2171= 0))*(H2171+ (H2171= 0))*(I2171+ (I2171= 0))</f>
        <v>0</v>
      </c>
      <c r="K2171" s="10"/>
      <c r="L2171" s="10"/>
      <c r="M2171" s="10"/>
    </row>
    <row r="2172" spans="1:13" x14ac:dyDescent="0.35">
      <c r="A2172" s="10"/>
      <c r="B2172" s="10"/>
      <c r="C2172" s="10"/>
      <c r="D2172" s="13"/>
      <c r="E2172" s="10"/>
      <c r="F2172" s="10"/>
      <c r="G2172" s="10"/>
      <c r="H2172" s="10"/>
      <c r="I2172" s="10"/>
      <c r="J2172" s="15" t="s">
        <v>1201</v>
      </c>
      <c r="K2172" s="9">
        <f>SUM(J2167:J2171)</f>
        <v>19</v>
      </c>
      <c r="L2172" s="14">
        <v>0</v>
      </c>
      <c r="M2172" s="9">
        <f>ROUND(L2172*K2172,2)</f>
        <v>0</v>
      </c>
    </row>
    <row r="2173" spans="1:13" ht="1.1499999999999999" customHeight="1" x14ac:dyDescent="0.35">
      <c r="A2173" s="16"/>
      <c r="B2173" s="16"/>
      <c r="C2173" s="16"/>
      <c r="D2173" s="24"/>
      <c r="E2173" s="16"/>
      <c r="F2173" s="16"/>
      <c r="G2173" s="16"/>
      <c r="H2173" s="16"/>
      <c r="I2173" s="16"/>
      <c r="J2173" s="16"/>
      <c r="K2173" s="16"/>
      <c r="L2173" s="16"/>
      <c r="M2173" s="16"/>
    </row>
    <row r="2174" spans="1:13" x14ac:dyDescent="0.35">
      <c r="A2174" s="10"/>
      <c r="B2174" s="10"/>
      <c r="C2174" s="10"/>
      <c r="D2174" s="13"/>
      <c r="E2174" s="10"/>
      <c r="F2174" s="10"/>
      <c r="G2174" s="10"/>
      <c r="H2174" s="10"/>
      <c r="I2174" s="10"/>
      <c r="J2174" s="15" t="s">
        <v>1202</v>
      </c>
      <c r="K2174" s="14">
        <v>1</v>
      </c>
      <c r="L2174" s="9">
        <f>M2060+M2070+M2076+M2086+M2092+M2098+M2104+M2114+M2116+M2124+M2130+M2137+M2143+M2149+M2155+M2163+M2172</f>
        <v>0</v>
      </c>
      <c r="M2174" s="9">
        <f>ROUND(L2174*K2174,2)</f>
        <v>0</v>
      </c>
    </row>
    <row r="2175" spans="1:13" ht="1.1499999999999999" customHeight="1" x14ac:dyDescent="0.35">
      <c r="A2175" s="16"/>
      <c r="B2175" s="16"/>
      <c r="C2175" s="16"/>
      <c r="D2175" s="24"/>
      <c r="E2175" s="16"/>
      <c r="F2175" s="16"/>
      <c r="G2175" s="16"/>
      <c r="H2175" s="16"/>
      <c r="I2175" s="16"/>
      <c r="J2175" s="16"/>
      <c r="K2175" s="16"/>
      <c r="L2175" s="16"/>
      <c r="M2175" s="16"/>
    </row>
    <row r="2176" spans="1:13" x14ac:dyDescent="0.35">
      <c r="A2176" s="18" t="s">
        <v>1203</v>
      </c>
      <c r="B2176" s="18" t="s">
        <v>16</v>
      </c>
      <c r="C2176" s="18" t="s">
        <v>0</v>
      </c>
      <c r="D2176" s="25" t="s">
        <v>1204</v>
      </c>
      <c r="E2176" s="19"/>
      <c r="F2176" s="19"/>
      <c r="G2176" s="19"/>
      <c r="H2176" s="19"/>
      <c r="I2176" s="19"/>
      <c r="J2176" s="19"/>
      <c r="K2176" s="9">
        <f>K2202</f>
        <v>1</v>
      </c>
      <c r="L2176" s="9">
        <f>L2202</f>
        <v>0</v>
      </c>
      <c r="M2176" s="9">
        <f>M2202</f>
        <v>0</v>
      </c>
    </row>
    <row r="2177" spans="1:13" x14ac:dyDescent="0.35">
      <c r="A2177" s="10"/>
      <c r="B2177" s="10"/>
      <c r="C2177" s="10"/>
      <c r="D2177" s="13"/>
      <c r="E2177" s="10"/>
      <c r="F2177" s="10"/>
      <c r="G2177" s="10"/>
      <c r="H2177" s="10"/>
      <c r="I2177" s="10"/>
      <c r="J2177" s="10"/>
      <c r="K2177" s="10"/>
      <c r="L2177" s="10"/>
      <c r="M2177" s="10"/>
    </row>
    <row r="2178" spans="1:13" x14ac:dyDescent="0.35">
      <c r="A2178" s="11" t="s">
        <v>1205</v>
      </c>
      <c r="B2178" s="11" t="s">
        <v>19</v>
      </c>
      <c r="C2178" s="11" t="s">
        <v>36</v>
      </c>
      <c r="D2178" s="23" t="s">
        <v>1206</v>
      </c>
      <c r="E2178" s="10"/>
      <c r="F2178" s="10"/>
      <c r="G2178" s="10"/>
      <c r="H2178" s="10"/>
      <c r="I2178" s="10"/>
      <c r="J2178" s="10"/>
      <c r="K2178" s="12">
        <f>K2182</f>
        <v>3</v>
      </c>
      <c r="L2178" s="12">
        <f>L2182</f>
        <v>0</v>
      </c>
      <c r="M2178" s="12">
        <f>M2182</f>
        <v>0</v>
      </c>
    </row>
    <row r="2179" spans="1:13" ht="31.5" x14ac:dyDescent="0.35">
      <c r="A2179" s="10"/>
      <c r="B2179" s="10"/>
      <c r="C2179" s="10"/>
      <c r="D2179" s="13" t="s">
        <v>1207</v>
      </c>
      <c r="E2179" s="10"/>
      <c r="F2179" s="10"/>
      <c r="G2179" s="10"/>
      <c r="H2179" s="10"/>
      <c r="I2179" s="10"/>
      <c r="J2179" s="10"/>
      <c r="K2179" s="10"/>
      <c r="L2179" s="10"/>
      <c r="M2179" s="10"/>
    </row>
    <row r="2180" spans="1:13" x14ac:dyDescent="0.35">
      <c r="A2180" s="10"/>
      <c r="B2180" s="10"/>
      <c r="C2180" s="10"/>
      <c r="D2180" s="13"/>
      <c r="E2180" s="11" t="s">
        <v>0</v>
      </c>
      <c r="F2180" s="10">
        <v>3</v>
      </c>
      <c r="G2180" s="14">
        <v>0</v>
      </c>
      <c r="H2180" s="14">
        <v>0</v>
      </c>
      <c r="I2180" s="14">
        <v>0</v>
      </c>
      <c r="J2180" s="12">
        <f>F2180*(G2180+ (G2180= 0))*(H2180+ (H2180= 0))*(I2180+ (I2180= 0))</f>
        <v>3</v>
      </c>
      <c r="K2180" s="10"/>
      <c r="L2180" s="10"/>
      <c r="M2180" s="10"/>
    </row>
    <row r="2181" spans="1:13" x14ac:dyDescent="0.35">
      <c r="A2181" s="10"/>
      <c r="B2181" s="10"/>
      <c r="C2181" s="10"/>
      <c r="D2181" s="13"/>
      <c r="E2181" s="11" t="s">
        <v>0</v>
      </c>
      <c r="F2181" s="10">
        <v>0</v>
      </c>
      <c r="G2181" s="14">
        <v>0</v>
      </c>
      <c r="H2181" s="14">
        <v>0</v>
      </c>
      <c r="I2181" s="14">
        <v>0</v>
      </c>
      <c r="J2181" s="12">
        <f>F2181*(G2181+ (G2181= 0))*(H2181+ (H2181= 0))*(I2181+ (I2181= 0))</f>
        <v>0</v>
      </c>
      <c r="K2181" s="10"/>
      <c r="L2181" s="10"/>
      <c r="M2181" s="10"/>
    </row>
    <row r="2182" spans="1:13" x14ac:dyDescent="0.35">
      <c r="A2182" s="10"/>
      <c r="B2182" s="10"/>
      <c r="C2182" s="10"/>
      <c r="D2182" s="13"/>
      <c r="E2182" s="10"/>
      <c r="F2182" s="10"/>
      <c r="G2182" s="10"/>
      <c r="H2182" s="10"/>
      <c r="I2182" s="10"/>
      <c r="J2182" s="15" t="s">
        <v>1208</v>
      </c>
      <c r="K2182" s="9">
        <f>SUM(J2180:J2181)</f>
        <v>3</v>
      </c>
      <c r="L2182" s="14">
        <v>0</v>
      </c>
      <c r="M2182" s="9">
        <f>ROUND(L2182*K2182,2)</f>
        <v>0</v>
      </c>
    </row>
    <row r="2183" spans="1:13" ht="1.1499999999999999" customHeight="1" x14ac:dyDescent="0.35">
      <c r="A2183" s="16"/>
      <c r="B2183" s="16"/>
      <c r="C2183" s="16"/>
      <c r="D2183" s="24"/>
      <c r="E2183" s="16"/>
      <c r="F2183" s="16"/>
      <c r="G2183" s="16"/>
      <c r="H2183" s="16"/>
      <c r="I2183" s="16"/>
      <c r="J2183" s="16"/>
      <c r="K2183" s="16"/>
      <c r="L2183" s="16"/>
      <c r="M2183" s="16"/>
    </row>
    <row r="2184" spans="1:13" x14ac:dyDescent="0.35">
      <c r="A2184" s="11" t="s">
        <v>1209</v>
      </c>
      <c r="B2184" s="11" t="s">
        <v>19</v>
      </c>
      <c r="C2184" s="11" t="s">
        <v>36</v>
      </c>
      <c r="D2184" s="23" t="s">
        <v>1210</v>
      </c>
      <c r="E2184" s="10"/>
      <c r="F2184" s="10"/>
      <c r="G2184" s="10"/>
      <c r="H2184" s="10"/>
      <c r="I2184" s="10"/>
      <c r="J2184" s="10"/>
      <c r="K2184" s="12">
        <f>K2188</f>
        <v>1</v>
      </c>
      <c r="L2184" s="12">
        <f>L2188</f>
        <v>0</v>
      </c>
      <c r="M2184" s="12">
        <f>M2188</f>
        <v>0</v>
      </c>
    </row>
    <row r="2185" spans="1:13" ht="31.5" x14ac:dyDescent="0.35">
      <c r="A2185" s="10"/>
      <c r="B2185" s="10"/>
      <c r="C2185" s="10"/>
      <c r="D2185" s="13" t="s">
        <v>1211</v>
      </c>
      <c r="E2185" s="10"/>
      <c r="F2185" s="10"/>
      <c r="G2185" s="10"/>
      <c r="H2185" s="10"/>
      <c r="I2185" s="10"/>
      <c r="J2185" s="10"/>
      <c r="K2185" s="10"/>
      <c r="L2185" s="10"/>
      <c r="M2185" s="10"/>
    </row>
    <row r="2186" spans="1:13" x14ac:dyDescent="0.35">
      <c r="A2186" s="10"/>
      <c r="B2186" s="10"/>
      <c r="C2186" s="10"/>
      <c r="D2186" s="13"/>
      <c r="E2186" s="11" t="s">
        <v>0</v>
      </c>
      <c r="F2186" s="10">
        <v>1</v>
      </c>
      <c r="G2186" s="14">
        <v>0</v>
      </c>
      <c r="H2186" s="14">
        <v>0</v>
      </c>
      <c r="I2186" s="14">
        <v>0</v>
      </c>
      <c r="J2186" s="12">
        <f>F2186*(G2186+ (G2186= 0))*(H2186+ (H2186= 0))*(I2186+ (I2186= 0))</f>
        <v>1</v>
      </c>
      <c r="K2186" s="10"/>
      <c r="L2186" s="10"/>
      <c r="M2186" s="10"/>
    </row>
    <row r="2187" spans="1:13" x14ac:dyDescent="0.35">
      <c r="A2187" s="10"/>
      <c r="B2187" s="10"/>
      <c r="C2187" s="10"/>
      <c r="D2187" s="13"/>
      <c r="E2187" s="11" t="s">
        <v>0</v>
      </c>
      <c r="F2187" s="10">
        <v>0</v>
      </c>
      <c r="G2187" s="14">
        <v>0</v>
      </c>
      <c r="H2187" s="14">
        <v>0</v>
      </c>
      <c r="I2187" s="14">
        <v>0</v>
      </c>
      <c r="J2187" s="12">
        <f>F2187*(G2187+ (G2187= 0))*(H2187+ (H2187= 0))*(I2187+ (I2187= 0))</f>
        <v>0</v>
      </c>
      <c r="K2187" s="10"/>
      <c r="L2187" s="10"/>
      <c r="M2187" s="10"/>
    </row>
    <row r="2188" spans="1:13" x14ac:dyDescent="0.35">
      <c r="A2188" s="10"/>
      <c r="B2188" s="10"/>
      <c r="C2188" s="10"/>
      <c r="D2188" s="13"/>
      <c r="E2188" s="10"/>
      <c r="F2188" s="10"/>
      <c r="G2188" s="10"/>
      <c r="H2188" s="10"/>
      <c r="I2188" s="10"/>
      <c r="J2188" s="15" t="s">
        <v>1212</v>
      </c>
      <c r="K2188" s="9">
        <f>SUM(J2186:J2187)</f>
        <v>1</v>
      </c>
      <c r="L2188" s="14">
        <v>0</v>
      </c>
      <c r="M2188" s="9">
        <f>ROUND(L2188*K2188,2)</f>
        <v>0</v>
      </c>
    </row>
    <row r="2189" spans="1:13" ht="1.1499999999999999" customHeight="1" x14ac:dyDescent="0.35">
      <c r="A2189" s="16"/>
      <c r="B2189" s="16"/>
      <c r="C2189" s="16"/>
      <c r="D2189" s="24"/>
      <c r="E2189" s="16"/>
      <c r="F2189" s="16"/>
      <c r="G2189" s="16"/>
      <c r="H2189" s="16"/>
      <c r="I2189" s="16"/>
      <c r="J2189" s="16"/>
      <c r="K2189" s="16"/>
      <c r="L2189" s="16"/>
      <c r="M2189" s="16"/>
    </row>
    <row r="2190" spans="1:13" x14ac:dyDescent="0.35">
      <c r="A2190" s="11" t="s">
        <v>1213</v>
      </c>
      <c r="B2190" s="11" t="s">
        <v>715</v>
      </c>
      <c r="C2190" s="11" t="s">
        <v>36</v>
      </c>
      <c r="D2190" s="26" t="s">
        <v>1214</v>
      </c>
      <c r="E2190" s="10"/>
      <c r="F2190" s="10"/>
      <c r="G2190" s="10"/>
      <c r="H2190" s="10"/>
      <c r="I2190" s="10"/>
      <c r="J2190" s="10"/>
      <c r="K2190" s="12">
        <f>K2194</f>
        <v>2</v>
      </c>
      <c r="L2190" s="12">
        <f>L2194</f>
        <v>0</v>
      </c>
      <c r="M2190" s="12">
        <f>M2194</f>
        <v>0</v>
      </c>
    </row>
    <row r="2191" spans="1:13" ht="63" x14ac:dyDescent="0.35">
      <c r="A2191" s="10"/>
      <c r="B2191" s="10"/>
      <c r="C2191" s="10"/>
      <c r="D2191" s="13" t="s">
        <v>1215</v>
      </c>
      <c r="E2191" s="10"/>
      <c r="F2191" s="10"/>
      <c r="G2191" s="10"/>
      <c r="H2191" s="10"/>
      <c r="I2191" s="10"/>
      <c r="J2191" s="10"/>
      <c r="K2191" s="10"/>
      <c r="L2191" s="10"/>
      <c r="M2191" s="10"/>
    </row>
    <row r="2192" spans="1:13" x14ac:dyDescent="0.35">
      <c r="A2192" s="10"/>
      <c r="B2192" s="10"/>
      <c r="C2192" s="10"/>
      <c r="D2192" s="13"/>
      <c r="E2192" s="11" t="s">
        <v>0</v>
      </c>
      <c r="F2192" s="10">
        <v>2</v>
      </c>
      <c r="G2192" s="14">
        <v>0</v>
      </c>
      <c r="H2192" s="14">
        <v>0</v>
      </c>
      <c r="I2192" s="14">
        <v>0</v>
      </c>
      <c r="J2192" s="12">
        <f>F2192*(G2192+ (G2192= 0))*(H2192+ (H2192= 0))*(I2192+ (I2192= 0))</f>
        <v>2</v>
      </c>
      <c r="K2192" s="10"/>
      <c r="L2192" s="10"/>
      <c r="M2192" s="10"/>
    </row>
    <row r="2193" spans="1:13" x14ac:dyDescent="0.35">
      <c r="A2193" s="10"/>
      <c r="B2193" s="10"/>
      <c r="C2193" s="10"/>
      <c r="D2193" s="13"/>
      <c r="E2193" s="11" t="s">
        <v>0</v>
      </c>
      <c r="F2193" s="10">
        <v>0</v>
      </c>
      <c r="G2193" s="14">
        <v>0</v>
      </c>
      <c r="H2193" s="14">
        <v>0</v>
      </c>
      <c r="I2193" s="14">
        <v>0</v>
      </c>
      <c r="J2193" s="12">
        <f>F2193*(G2193+ (G2193= 0))*(H2193+ (H2193= 0))*(I2193+ (I2193= 0))</f>
        <v>0</v>
      </c>
      <c r="K2193" s="10"/>
      <c r="L2193" s="10"/>
      <c r="M2193" s="10"/>
    </row>
    <row r="2194" spans="1:13" x14ac:dyDescent="0.35">
      <c r="A2194" s="10"/>
      <c r="B2194" s="10"/>
      <c r="C2194" s="10"/>
      <c r="D2194" s="13"/>
      <c r="E2194" s="10"/>
      <c r="F2194" s="10"/>
      <c r="G2194" s="10"/>
      <c r="H2194" s="10"/>
      <c r="I2194" s="10"/>
      <c r="J2194" s="15" t="s">
        <v>1216</v>
      </c>
      <c r="K2194" s="9">
        <f>SUM(J2192:J2193)</f>
        <v>2</v>
      </c>
      <c r="L2194" s="14">
        <v>0</v>
      </c>
      <c r="M2194" s="9">
        <f>ROUND(L2194*K2194,2)</f>
        <v>0</v>
      </c>
    </row>
    <row r="2195" spans="1:13" ht="1.1499999999999999" customHeight="1" x14ac:dyDescent="0.35">
      <c r="A2195" s="16"/>
      <c r="B2195" s="16"/>
      <c r="C2195" s="16"/>
      <c r="D2195" s="24"/>
      <c r="E2195" s="16"/>
      <c r="F2195" s="16"/>
      <c r="G2195" s="16"/>
      <c r="H2195" s="16"/>
      <c r="I2195" s="16"/>
      <c r="J2195" s="16"/>
      <c r="K2195" s="16"/>
      <c r="L2195" s="16"/>
      <c r="M2195" s="16"/>
    </row>
    <row r="2196" spans="1:13" x14ac:dyDescent="0.35">
      <c r="A2196" s="11" t="s">
        <v>1217</v>
      </c>
      <c r="B2196" s="11" t="s">
        <v>715</v>
      </c>
      <c r="C2196" s="11" t="s">
        <v>36</v>
      </c>
      <c r="D2196" s="26" t="s">
        <v>1218</v>
      </c>
      <c r="E2196" s="10"/>
      <c r="F2196" s="10"/>
      <c r="G2196" s="10"/>
      <c r="H2196" s="10"/>
      <c r="I2196" s="10"/>
      <c r="J2196" s="10"/>
      <c r="K2196" s="12">
        <f>K2200</f>
        <v>8</v>
      </c>
      <c r="L2196" s="12">
        <f>L2200</f>
        <v>0</v>
      </c>
      <c r="M2196" s="12">
        <f>M2200</f>
        <v>0</v>
      </c>
    </row>
    <row r="2197" spans="1:13" ht="63" x14ac:dyDescent="0.35">
      <c r="A2197" s="10"/>
      <c r="B2197" s="10"/>
      <c r="C2197" s="10"/>
      <c r="D2197" s="13" t="s">
        <v>1219</v>
      </c>
      <c r="E2197" s="10"/>
      <c r="F2197" s="10"/>
      <c r="G2197" s="10"/>
      <c r="H2197" s="10"/>
      <c r="I2197" s="10"/>
      <c r="J2197" s="10"/>
      <c r="K2197" s="10"/>
      <c r="L2197" s="10"/>
      <c r="M2197" s="10"/>
    </row>
    <row r="2198" spans="1:13" x14ac:dyDescent="0.35">
      <c r="A2198" s="10"/>
      <c r="B2198" s="10"/>
      <c r="C2198" s="10"/>
      <c r="D2198" s="13"/>
      <c r="E2198" s="11" t="s">
        <v>0</v>
      </c>
      <c r="F2198" s="10">
        <v>8</v>
      </c>
      <c r="G2198" s="14">
        <v>0</v>
      </c>
      <c r="H2198" s="14">
        <v>0</v>
      </c>
      <c r="I2198" s="14">
        <v>0</v>
      </c>
      <c r="J2198" s="12">
        <f>F2198*(G2198+ (G2198= 0))*(H2198+ (H2198= 0))*(I2198+ (I2198= 0))</f>
        <v>8</v>
      </c>
      <c r="K2198" s="10"/>
      <c r="L2198" s="10"/>
      <c r="M2198" s="10"/>
    </row>
    <row r="2199" spans="1:13" x14ac:dyDescent="0.35">
      <c r="A2199" s="10"/>
      <c r="B2199" s="10"/>
      <c r="C2199" s="10"/>
      <c r="D2199" s="13"/>
      <c r="E2199" s="11" t="s">
        <v>0</v>
      </c>
      <c r="F2199" s="10">
        <v>0</v>
      </c>
      <c r="G2199" s="14">
        <v>0</v>
      </c>
      <c r="H2199" s="14">
        <v>0</v>
      </c>
      <c r="I2199" s="14">
        <v>0</v>
      </c>
      <c r="J2199" s="12">
        <f>F2199*(G2199+ (G2199= 0))*(H2199+ (H2199= 0))*(I2199+ (I2199= 0))</f>
        <v>0</v>
      </c>
      <c r="K2199" s="10"/>
      <c r="L2199" s="10"/>
      <c r="M2199" s="10"/>
    </row>
    <row r="2200" spans="1:13" x14ac:dyDescent="0.35">
      <c r="A2200" s="10"/>
      <c r="B2200" s="10"/>
      <c r="C2200" s="10"/>
      <c r="D2200" s="13"/>
      <c r="E2200" s="10"/>
      <c r="F2200" s="10"/>
      <c r="G2200" s="10"/>
      <c r="H2200" s="10"/>
      <c r="I2200" s="10"/>
      <c r="J2200" s="15" t="s">
        <v>1220</v>
      </c>
      <c r="K2200" s="9">
        <f>SUM(J2198:J2199)</f>
        <v>8</v>
      </c>
      <c r="L2200" s="14">
        <v>0</v>
      </c>
      <c r="M2200" s="9">
        <f>ROUND(L2200*K2200,2)</f>
        <v>0</v>
      </c>
    </row>
    <row r="2201" spans="1:13" ht="1.1499999999999999" customHeight="1" x14ac:dyDescent="0.35">
      <c r="A2201" s="16"/>
      <c r="B2201" s="16"/>
      <c r="C2201" s="16"/>
      <c r="D2201" s="24"/>
      <c r="E2201" s="16"/>
      <c r="F2201" s="16"/>
      <c r="G2201" s="16"/>
      <c r="H2201" s="16"/>
      <c r="I2201" s="16"/>
      <c r="J2201" s="16"/>
      <c r="K2201" s="16"/>
      <c r="L2201" s="16"/>
      <c r="M2201" s="16"/>
    </row>
    <row r="2202" spans="1:13" x14ac:dyDescent="0.35">
      <c r="A2202" s="138"/>
      <c r="B2202" s="138"/>
      <c r="C2202" s="138"/>
      <c r="D2202" s="139"/>
      <c r="E2202" s="138"/>
      <c r="F2202" s="138"/>
      <c r="G2202" s="138"/>
      <c r="H2202" s="138"/>
      <c r="I2202" s="138"/>
      <c r="J2202" s="140" t="s">
        <v>1221</v>
      </c>
      <c r="K2202" s="142">
        <v>1</v>
      </c>
      <c r="L2202" s="141">
        <f>M2182+M2188+M2194+M2200</f>
        <v>0</v>
      </c>
      <c r="M2202" s="141">
        <f>ROUND(L2202*K2202,2)</f>
        <v>0</v>
      </c>
    </row>
    <row r="2203" spans="1:13" x14ac:dyDescent="0.35">
      <c r="A2203" s="11" t="s">
        <v>1608</v>
      </c>
      <c r="B2203" s="11" t="s">
        <v>19</v>
      </c>
      <c r="C2203" s="11" t="s">
        <v>249</v>
      </c>
      <c r="D2203" s="23" t="s">
        <v>1587</v>
      </c>
      <c r="E2203" s="10"/>
      <c r="F2203" s="10"/>
      <c r="G2203" s="10"/>
      <c r="H2203" s="10"/>
      <c r="I2203" s="10"/>
      <c r="J2203" s="10"/>
      <c r="K2203" s="12">
        <f>K2205</f>
        <v>1</v>
      </c>
      <c r="L2203" s="12">
        <f>L2205</f>
        <v>0</v>
      </c>
      <c r="M2203" s="12">
        <f>M2205</f>
        <v>0</v>
      </c>
    </row>
    <row r="2204" spans="1:13" x14ac:dyDescent="0.35">
      <c r="A2204" s="10"/>
      <c r="B2204" s="10"/>
      <c r="C2204" s="10"/>
      <c r="D2204" s="13" t="s">
        <v>1609</v>
      </c>
      <c r="E2204" s="10"/>
      <c r="F2204" s="10"/>
      <c r="G2204" s="10"/>
      <c r="H2204" s="10"/>
      <c r="I2204" s="10"/>
      <c r="J2204" s="10"/>
      <c r="K2204" s="10"/>
      <c r="L2204" s="10"/>
      <c r="M2204" s="10"/>
    </row>
    <row r="2205" spans="1:13" x14ac:dyDescent="0.35">
      <c r="A2205" s="10"/>
      <c r="B2205" s="10"/>
      <c r="C2205" s="10"/>
      <c r="D2205" s="13"/>
      <c r="E2205" s="10"/>
      <c r="F2205" s="10"/>
      <c r="G2205" s="10"/>
      <c r="H2205" s="10"/>
      <c r="I2205" s="10"/>
      <c r="J2205" s="140" t="s">
        <v>1608</v>
      </c>
      <c r="K2205" s="141">
        <v>1</v>
      </c>
      <c r="L2205" s="142">
        <v>0</v>
      </c>
      <c r="M2205" s="141">
        <f>ROUND(L2205*K2205,2)</f>
        <v>0</v>
      </c>
    </row>
    <row r="2206" spans="1:13" ht="1" customHeight="1" x14ac:dyDescent="0.35">
      <c r="A2206" s="16"/>
      <c r="B2206" s="16"/>
      <c r="C2206" s="16"/>
      <c r="D2206" s="24"/>
      <c r="E2206" s="16"/>
      <c r="F2206" s="16"/>
      <c r="G2206" s="16"/>
      <c r="H2206" s="16"/>
      <c r="I2206" s="16"/>
      <c r="J2206" s="16"/>
      <c r="K2206" s="16"/>
      <c r="L2206" s="16"/>
      <c r="M2206" s="16"/>
    </row>
    <row r="2207" spans="1:13" x14ac:dyDescent="0.35">
      <c r="A2207" s="10"/>
      <c r="B2207" s="10"/>
      <c r="C2207" s="10"/>
      <c r="D2207" s="13"/>
      <c r="E2207" s="10"/>
      <c r="F2207" s="10"/>
      <c r="G2207" s="10"/>
      <c r="H2207" s="10"/>
      <c r="I2207" s="10"/>
      <c r="J2207" s="15" t="s">
        <v>1222</v>
      </c>
      <c r="K2207" s="14">
        <v>1</v>
      </c>
      <c r="L2207" s="9">
        <f>M2043+M2174+M2202+M2205</f>
        <v>0</v>
      </c>
      <c r="M2207" s="9">
        <f>ROUND(L2207*K2207,2)</f>
        <v>0</v>
      </c>
    </row>
    <row r="2208" spans="1:13" ht="1.1499999999999999" customHeight="1" x14ac:dyDescent="0.35">
      <c r="A2208" s="16"/>
      <c r="B2208" s="16"/>
      <c r="C2208" s="16"/>
      <c r="D2208" s="24"/>
      <c r="E2208" s="16"/>
      <c r="F2208" s="16"/>
      <c r="G2208" s="16"/>
      <c r="H2208" s="16"/>
      <c r="I2208" s="16"/>
      <c r="J2208" s="16"/>
      <c r="K2208" s="16"/>
      <c r="L2208" s="16"/>
      <c r="M2208" s="16"/>
    </row>
    <row r="2209" spans="1:13" x14ac:dyDescent="0.35">
      <c r="A2209" s="18" t="s">
        <v>1223</v>
      </c>
      <c r="B2209" s="18" t="s">
        <v>16</v>
      </c>
      <c r="C2209" s="18" t="s">
        <v>0</v>
      </c>
      <c r="D2209" s="25" t="s">
        <v>1224</v>
      </c>
      <c r="E2209" s="19"/>
      <c r="F2209" s="19"/>
      <c r="G2209" s="19"/>
      <c r="H2209" s="19"/>
      <c r="I2209" s="19"/>
      <c r="J2209" s="19"/>
      <c r="K2209" s="9">
        <f>K2287</f>
        <v>1</v>
      </c>
      <c r="L2209" s="9">
        <f>L2287</f>
        <v>0</v>
      </c>
      <c r="M2209" s="9">
        <f>M2287</f>
        <v>0</v>
      </c>
    </row>
    <row r="2210" spans="1:13" x14ac:dyDescent="0.35">
      <c r="A2210" s="10"/>
      <c r="B2210" s="10"/>
      <c r="C2210" s="10"/>
      <c r="D2210" s="13"/>
      <c r="E2210" s="10"/>
      <c r="F2210" s="10"/>
      <c r="G2210" s="10"/>
      <c r="H2210" s="10"/>
      <c r="I2210" s="10"/>
      <c r="J2210" s="10"/>
      <c r="K2210" s="10"/>
      <c r="L2210" s="10"/>
      <c r="M2210" s="10"/>
    </row>
    <row r="2211" spans="1:13" x14ac:dyDescent="0.35">
      <c r="A2211" s="11" t="s">
        <v>1225</v>
      </c>
      <c r="B2211" s="11" t="s">
        <v>19</v>
      </c>
      <c r="C2211" s="11" t="s">
        <v>36</v>
      </c>
      <c r="D2211" s="23" t="s">
        <v>1226</v>
      </c>
      <c r="E2211" s="10"/>
      <c r="F2211" s="10"/>
      <c r="G2211" s="10"/>
      <c r="H2211" s="10"/>
      <c r="I2211" s="10"/>
      <c r="J2211" s="10"/>
      <c r="K2211" s="12">
        <f>K2215</f>
        <v>3</v>
      </c>
      <c r="L2211" s="12">
        <f>L2215</f>
        <v>0</v>
      </c>
      <c r="M2211" s="12">
        <f>M2215</f>
        <v>0</v>
      </c>
    </row>
    <row r="2212" spans="1:13" ht="42" x14ac:dyDescent="0.35">
      <c r="A2212" s="10"/>
      <c r="B2212" s="10"/>
      <c r="C2212" s="10"/>
      <c r="D2212" s="13" t="s">
        <v>1227</v>
      </c>
      <c r="E2212" s="10"/>
      <c r="F2212" s="10"/>
      <c r="G2212" s="10"/>
      <c r="H2212" s="10"/>
      <c r="I2212" s="10"/>
      <c r="J2212" s="10"/>
      <c r="K2212" s="10"/>
      <c r="L2212" s="10"/>
      <c r="M2212" s="10"/>
    </row>
    <row r="2213" spans="1:13" x14ac:dyDescent="0.35">
      <c r="A2213" s="10"/>
      <c r="B2213" s="10"/>
      <c r="C2213" s="10"/>
      <c r="D2213" s="13"/>
      <c r="E2213" s="11" t="s">
        <v>0</v>
      </c>
      <c r="F2213" s="10">
        <v>3</v>
      </c>
      <c r="G2213" s="14">
        <v>0</v>
      </c>
      <c r="H2213" s="14">
        <v>0</v>
      </c>
      <c r="I2213" s="14">
        <v>0</v>
      </c>
      <c r="J2213" s="12">
        <f>F2213*(G2213+ (G2213= 0))*(H2213+ (H2213= 0))*(I2213+ (I2213= 0))</f>
        <v>3</v>
      </c>
      <c r="K2213" s="10"/>
      <c r="L2213" s="10"/>
      <c r="M2213" s="10"/>
    </row>
    <row r="2214" spans="1:13" x14ac:dyDescent="0.35">
      <c r="A2214" s="10"/>
      <c r="B2214" s="10"/>
      <c r="C2214" s="10"/>
      <c r="D2214" s="13"/>
      <c r="E2214" s="11" t="s">
        <v>0</v>
      </c>
      <c r="F2214" s="10">
        <v>0</v>
      </c>
      <c r="G2214" s="14">
        <v>0</v>
      </c>
      <c r="H2214" s="14">
        <v>0</v>
      </c>
      <c r="I2214" s="14">
        <v>0</v>
      </c>
      <c r="J2214" s="12">
        <f>F2214*(G2214+ (G2214= 0))*(H2214+ (H2214= 0))*(I2214+ (I2214= 0))</f>
        <v>0</v>
      </c>
      <c r="K2214" s="10"/>
      <c r="L2214" s="10"/>
      <c r="M2214" s="10"/>
    </row>
    <row r="2215" spans="1:13" x14ac:dyDescent="0.35">
      <c r="A2215" s="10"/>
      <c r="B2215" s="10"/>
      <c r="C2215" s="10"/>
      <c r="D2215" s="13"/>
      <c r="E2215" s="10"/>
      <c r="F2215" s="10"/>
      <c r="G2215" s="10"/>
      <c r="H2215" s="10"/>
      <c r="I2215" s="10"/>
      <c r="J2215" s="15" t="s">
        <v>1228</v>
      </c>
      <c r="K2215" s="9">
        <f>SUM(J2213:J2214)</f>
        <v>3</v>
      </c>
      <c r="L2215" s="14">
        <v>0</v>
      </c>
      <c r="M2215" s="9">
        <f>ROUND(L2215*K2215,2)</f>
        <v>0</v>
      </c>
    </row>
    <row r="2216" spans="1:13" ht="1.1499999999999999" customHeight="1" x14ac:dyDescent="0.35">
      <c r="A2216" s="16"/>
      <c r="B2216" s="16"/>
      <c r="C2216" s="16"/>
      <c r="D2216" s="24"/>
      <c r="E2216" s="16"/>
      <c r="F2216" s="16"/>
      <c r="G2216" s="16"/>
      <c r="H2216" s="16"/>
      <c r="I2216" s="16"/>
      <c r="J2216" s="16"/>
      <c r="K2216" s="16"/>
      <c r="L2216" s="16"/>
      <c r="M2216" s="16"/>
    </row>
    <row r="2217" spans="1:13" x14ac:dyDescent="0.35">
      <c r="A2217" s="11" t="s">
        <v>1229</v>
      </c>
      <c r="B2217" s="11" t="s">
        <v>19</v>
      </c>
      <c r="C2217" s="11" t="s">
        <v>36</v>
      </c>
      <c r="D2217" s="23" t="s">
        <v>1230</v>
      </c>
      <c r="E2217" s="10"/>
      <c r="F2217" s="10"/>
      <c r="G2217" s="10"/>
      <c r="H2217" s="10"/>
      <c r="I2217" s="10"/>
      <c r="J2217" s="10"/>
      <c r="K2217" s="12">
        <f>K2221</f>
        <v>1</v>
      </c>
      <c r="L2217" s="12">
        <f>L2221</f>
        <v>0</v>
      </c>
      <c r="M2217" s="12">
        <f>M2221</f>
        <v>0</v>
      </c>
    </row>
    <row r="2218" spans="1:13" ht="52.5" x14ac:dyDescent="0.35">
      <c r="A2218" s="10"/>
      <c r="B2218" s="10"/>
      <c r="C2218" s="10"/>
      <c r="D2218" s="13" t="s">
        <v>1231</v>
      </c>
      <c r="E2218" s="10"/>
      <c r="F2218" s="10"/>
      <c r="G2218" s="10"/>
      <c r="H2218" s="10"/>
      <c r="I2218" s="10"/>
      <c r="J2218" s="10"/>
      <c r="K2218" s="10"/>
      <c r="L2218" s="10"/>
      <c r="M2218" s="10"/>
    </row>
    <row r="2219" spans="1:13" x14ac:dyDescent="0.35">
      <c r="A2219" s="10"/>
      <c r="B2219" s="10"/>
      <c r="C2219" s="10"/>
      <c r="D2219" s="13"/>
      <c r="E2219" s="11" t="s">
        <v>0</v>
      </c>
      <c r="F2219" s="10">
        <v>1</v>
      </c>
      <c r="G2219" s="14">
        <v>0</v>
      </c>
      <c r="H2219" s="14">
        <v>0</v>
      </c>
      <c r="I2219" s="14">
        <v>0</v>
      </c>
      <c r="J2219" s="12">
        <f>F2219*(G2219+ (G2219= 0))*(H2219+ (H2219= 0))*(I2219+ (I2219= 0))</f>
        <v>1</v>
      </c>
      <c r="K2219" s="10"/>
      <c r="L2219" s="10"/>
      <c r="M2219" s="10"/>
    </row>
    <row r="2220" spans="1:13" x14ac:dyDescent="0.35">
      <c r="A2220" s="10"/>
      <c r="B2220" s="10"/>
      <c r="C2220" s="10"/>
      <c r="D2220" s="13"/>
      <c r="E2220" s="11" t="s">
        <v>0</v>
      </c>
      <c r="F2220" s="10">
        <v>0</v>
      </c>
      <c r="G2220" s="14">
        <v>0</v>
      </c>
      <c r="H2220" s="14">
        <v>0</v>
      </c>
      <c r="I2220" s="14">
        <v>0</v>
      </c>
      <c r="J2220" s="12">
        <f>F2220*(G2220+ (G2220= 0))*(H2220+ (H2220= 0))*(I2220+ (I2220= 0))</f>
        <v>0</v>
      </c>
      <c r="K2220" s="10"/>
      <c r="L2220" s="10"/>
      <c r="M2220" s="10"/>
    </row>
    <row r="2221" spans="1:13" x14ac:dyDescent="0.35">
      <c r="A2221" s="10"/>
      <c r="B2221" s="10"/>
      <c r="C2221" s="10"/>
      <c r="D2221" s="13"/>
      <c r="E2221" s="10"/>
      <c r="F2221" s="10"/>
      <c r="G2221" s="10"/>
      <c r="H2221" s="10"/>
      <c r="I2221" s="10"/>
      <c r="J2221" s="15" t="s">
        <v>1232</v>
      </c>
      <c r="K2221" s="9">
        <f>SUM(J2219:J2220)</f>
        <v>1</v>
      </c>
      <c r="L2221" s="14">
        <v>0</v>
      </c>
      <c r="M2221" s="9">
        <f>ROUND(L2221*K2221,2)</f>
        <v>0</v>
      </c>
    </row>
    <row r="2222" spans="1:13" ht="1.1499999999999999" customHeight="1" x14ac:dyDescent="0.35">
      <c r="A2222" s="16"/>
      <c r="B2222" s="16"/>
      <c r="C2222" s="16"/>
      <c r="D2222" s="24"/>
      <c r="E2222" s="16"/>
      <c r="F2222" s="16"/>
      <c r="G2222" s="16"/>
      <c r="H2222" s="16"/>
      <c r="I2222" s="16"/>
      <c r="J2222" s="16"/>
      <c r="K2222" s="16"/>
      <c r="L2222" s="16"/>
      <c r="M2222" s="16"/>
    </row>
    <row r="2223" spans="1:13" x14ac:dyDescent="0.35">
      <c r="A2223" s="11" t="s">
        <v>1233</v>
      </c>
      <c r="B2223" s="11" t="s">
        <v>19</v>
      </c>
      <c r="C2223" s="11" t="s">
        <v>36</v>
      </c>
      <c r="D2223" s="23" t="s">
        <v>1234</v>
      </c>
      <c r="E2223" s="10"/>
      <c r="F2223" s="10"/>
      <c r="G2223" s="10"/>
      <c r="H2223" s="10"/>
      <c r="I2223" s="10"/>
      <c r="J2223" s="10"/>
      <c r="K2223" s="12">
        <f>K2227</f>
        <v>1</v>
      </c>
      <c r="L2223" s="12">
        <f>L2227</f>
        <v>0</v>
      </c>
      <c r="M2223" s="12">
        <f>M2227</f>
        <v>0</v>
      </c>
    </row>
    <row r="2224" spans="1:13" ht="94.5" x14ac:dyDescent="0.35">
      <c r="A2224" s="10"/>
      <c r="B2224" s="10"/>
      <c r="C2224" s="10"/>
      <c r="D2224" s="13" t="s">
        <v>1235</v>
      </c>
      <c r="E2224" s="10"/>
      <c r="F2224" s="10"/>
      <c r="G2224" s="10"/>
      <c r="H2224" s="10"/>
      <c r="I2224" s="10"/>
      <c r="J2224" s="10"/>
      <c r="K2224" s="10"/>
      <c r="L2224" s="10"/>
      <c r="M2224" s="10"/>
    </row>
    <row r="2225" spans="1:13" x14ac:dyDescent="0.35">
      <c r="A2225" s="10"/>
      <c r="B2225" s="10"/>
      <c r="C2225" s="10"/>
      <c r="D2225" s="13"/>
      <c r="E2225" s="11" t="s">
        <v>0</v>
      </c>
      <c r="F2225" s="10">
        <v>1</v>
      </c>
      <c r="G2225" s="14">
        <v>0</v>
      </c>
      <c r="H2225" s="14">
        <v>0</v>
      </c>
      <c r="I2225" s="14">
        <v>0</v>
      </c>
      <c r="J2225" s="12">
        <f>F2225*(G2225+ (G2225= 0))*(H2225+ (H2225= 0))*(I2225+ (I2225= 0))</f>
        <v>1</v>
      </c>
      <c r="K2225" s="10"/>
      <c r="L2225" s="10"/>
      <c r="M2225" s="10"/>
    </row>
    <row r="2226" spans="1:13" x14ac:dyDescent="0.35">
      <c r="A2226" s="10"/>
      <c r="B2226" s="10"/>
      <c r="C2226" s="10"/>
      <c r="D2226" s="13"/>
      <c r="E2226" s="11" t="s">
        <v>0</v>
      </c>
      <c r="F2226" s="10">
        <v>0</v>
      </c>
      <c r="G2226" s="14">
        <v>0</v>
      </c>
      <c r="H2226" s="14">
        <v>0</v>
      </c>
      <c r="I2226" s="14">
        <v>0</v>
      </c>
      <c r="J2226" s="12">
        <f>F2226*(G2226+ (G2226= 0))*(H2226+ (H2226= 0))*(I2226+ (I2226= 0))</f>
        <v>0</v>
      </c>
      <c r="K2226" s="10"/>
      <c r="L2226" s="10"/>
      <c r="M2226" s="10"/>
    </row>
    <row r="2227" spans="1:13" x14ac:dyDescent="0.35">
      <c r="A2227" s="10"/>
      <c r="B2227" s="10"/>
      <c r="C2227" s="10"/>
      <c r="D2227" s="13"/>
      <c r="E2227" s="10"/>
      <c r="F2227" s="10"/>
      <c r="G2227" s="10"/>
      <c r="H2227" s="10"/>
      <c r="I2227" s="10"/>
      <c r="J2227" s="15" t="s">
        <v>1236</v>
      </c>
      <c r="K2227" s="9">
        <f>SUM(J2225:J2226)</f>
        <v>1</v>
      </c>
      <c r="L2227" s="14">
        <v>0</v>
      </c>
      <c r="M2227" s="9">
        <f>ROUND(L2227*K2227,2)</f>
        <v>0</v>
      </c>
    </row>
    <row r="2228" spans="1:13" ht="1.1499999999999999" customHeight="1" x14ac:dyDescent="0.35">
      <c r="A2228" s="16"/>
      <c r="B2228" s="16"/>
      <c r="C2228" s="16"/>
      <c r="D2228" s="24"/>
      <c r="E2228" s="16"/>
      <c r="F2228" s="16"/>
      <c r="G2228" s="16"/>
      <c r="H2228" s="16"/>
      <c r="I2228" s="16"/>
      <c r="J2228" s="16"/>
      <c r="K2228" s="16"/>
      <c r="L2228" s="16"/>
      <c r="M2228" s="16"/>
    </row>
    <row r="2229" spans="1:13" x14ac:dyDescent="0.35">
      <c r="A2229" s="11" t="s">
        <v>1237</v>
      </c>
      <c r="B2229" s="11" t="s">
        <v>19</v>
      </c>
      <c r="C2229" s="11" t="s">
        <v>36</v>
      </c>
      <c r="D2229" s="23" t="s">
        <v>1238</v>
      </c>
      <c r="E2229" s="10"/>
      <c r="F2229" s="10"/>
      <c r="G2229" s="10"/>
      <c r="H2229" s="10"/>
      <c r="I2229" s="10"/>
      <c r="J2229" s="10"/>
      <c r="K2229" s="12">
        <f>K2233</f>
        <v>1</v>
      </c>
      <c r="L2229" s="12">
        <f>L2233</f>
        <v>0</v>
      </c>
      <c r="M2229" s="12">
        <f>M2233</f>
        <v>0</v>
      </c>
    </row>
    <row r="2230" spans="1:13" ht="94.5" x14ac:dyDescent="0.35">
      <c r="A2230" s="10"/>
      <c r="B2230" s="10"/>
      <c r="C2230" s="10"/>
      <c r="D2230" s="13" t="s">
        <v>1239</v>
      </c>
      <c r="E2230" s="10"/>
      <c r="F2230" s="10"/>
      <c r="G2230" s="10"/>
      <c r="H2230" s="10"/>
      <c r="I2230" s="10"/>
      <c r="J2230" s="10"/>
      <c r="K2230" s="10"/>
      <c r="L2230" s="10"/>
      <c r="M2230" s="10"/>
    </row>
    <row r="2231" spans="1:13" x14ac:dyDescent="0.35">
      <c r="A2231" s="10"/>
      <c r="B2231" s="10"/>
      <c r="C2231" s="10"/>
      <c r="D2231" s="13"/>
      <c r="E2231" s="11" t="s">
        <v>0</v>
      </c>
      <c r="F2231" s="10">
        <v>1</v>
      </c>
      <c r="G2231" s="14">
        <v>0</v>
      </c>
      <c r="H2231" s="14">
        <v>0</v>
      </c>
      <c r="I2231" s="14">
        <v>0</v>
      </c>
      <c r="J2231" s="12">
        <f>F2231*(G2231+ (G2231= 0))*(H2231+ (H2231= 0))*(I2231+ (I2231= 0))</f>
        <v>1</v>
      </c>
      <c r="K2231" s="10"/>
      <c r="L2231" s="10"/>
      <c r="M2231" s="10"/>
    </row>
    <row r="2232" spans="1:13" x14ac:dyDescent="0.35">
      <c r="A2232" s="10"/>
      <c r="B2232" s="10"/>
      <c r="C2232" s="10"/>
      <c r="D2232" s="13"/>
      <c r="E2232" s="11" t="s">
        <v>0</v>
      </c>
      <c r="F2232" s="10">
        <v>0</v>
      </c>
      <c r="G2232" s="14">
        <v>0</v>
      </c>
      <c r="H2232" s="14">
        <v>0</v>
      </c>
      <c r="I2232" s="14">
        <v>0</v>
      </c>
      <c r="J2232" s="12">
        <f>F2232*(G2232+ (G2232= 0))*(H2232+ (H2232= 0))*(I2232+ (I2232= 0))</f>
        <v>0</v>
      </c>
      <c r="K2232" s="10"/>
      <c r="L2232" s="10"/>
      <c r="M2232" s="10"/>
    </row>
    <row r="2233" spans="1:13" x14ac:dyDescent="0.35">
      <c r="A2233" s="10"/>
      <c r="B2233" s="10"/>
      <c r="C2233" s="10"/>
      <c r="D2233" s="13"/>
      <c r="E2233" s="10"/>
      <c r="F2233" s="10"/>
      <c r="G2233" s="10"/>
      <c r="H2233" s="10"/>
      <c r="I2233" s="10"/>
      <c r="J2233" s="15" t="s">
        <v>1240</v>
      </c>
      <c r="K2233" s="9">
        <f>SUM(J2231:J2232)</f>
        <v>1</v>
      </c>
      <c r="L2233" s="14">
        <v>0</v>
      </c>
      <c r="M2233" s="9">
        <f>ROUND(L2233*K2233,2)</f>
        <v>0</v>
      </c>
    </row>
    <row r="2234" spans="1:13" ht="1.1499999999999999" customHeight="1" x14ac:dyDescent="0.35">
      <c r="A2234" s="16"/>
      <c r="B2234" s="16"/>
      <c r="C2234" s="16"/>
      <c r="D2234" s="24"/>
      <c r="E2234" s="16"/>
      <c r="F2234" s="16"/>
      <c r="G2234" s="16"/>
      <c r="H2234" s="16"/>
      <c r="I2234" s="16"/>
      <c r="J2234" s="16"/>
      <c r="K2234" s="16"/>
      <c r="L2234" s="16"/>
      <c r="M2234" s="16"/>
    </row>
    <row r="2235" spans="1:13" x14ac:dyDescent="0.35">
      <c r="A2235" s="11" t="s">
        <v>1241</v>
      </c>
      <c r="B2235" s="11" t="s">
        <v>19</v>
      </c>
      <c r="C2235" s="11" t="s">
        <v>36</v>
      </c>
      <c r="D2235" s="23" t="s">
        <v>1242</v>
      </c>
      <c r="E2235" s="10"/>
      <c r="F2235" s="10"/>
      <c r="G2235" s="10"/>
      <c r="H2235" s="10"/>
      <c r="I2235" s="10"/>
      <c r="J2235" s="10"/>
      <c r="K2235" s="12">
        <f>K2239</f>
        <v>1</v>
      </c>
      <c r="L2235" s="12">
        <f>L2239</f>
        <v>0</v>
      </c>
      <c r="M2235" s="12">
        <f>M2239</f>
        <v>0</v>
      </c>
    </row>
    <row r="2236" spans="1:13" x14ac:dyDescent="0.35">
      <c r="A2236" s="10"/>
      <c r="B2236" s="10"/>
      <c r="C2236" s="10"/>
      <c r="D2236" s="13"/>
      <c r="E2236" s="10"/>
      <c r="F2236" s="10"/>
      <c r="G2236" s="10"/>
      <c r="H2236" s="10"/>
      <c r="I2236" s="10"/>
      <c r="J2236" s="10"/>
      <c r="K2236" s="10"/>
      <c r="L2236" s="10"/>
      <c r="M2236" s="10"/>
    </row>
    <row r="2237" spans="1:13" x14ac:dyDescent="0.35">
      <c r="A2237" s="10"/>
      <c r="B2237" s="10"/>
      <c r="C2237" s="10"/>
      <c r="D2237" s="13"/>
      <c r="E2237" s="11" t="s">
        <v>0</v>
      </c>
      <c r="F2237" s="10">
        <v>1</v>
      </c>
      <c r="G2237" s="14">
        <v>0</v>
      </c>
      <c r="H2237" s="14">
        <v>0</v>
      </c>
      <c r="I2237" s="14">
        <v>0</v>
      </c>
      <c r="J2237" s="12">
        <f>F2237*(G2237+ (G2237= 0))*(H2237+ (H2237= 0))*(I2237+ (I2237= 0))</f>
        <v>1</v>
      </c>
      <c r="K2237" s="10"/>
      <c r="L2237" s="10"/>
      <c r="M2237" s="10"/>
    </row>
    <row r="2238" spans="1:13" x14ac:dyDescent="0.35">
      <c r="A2238" s="10"/>
      <c r="B2238" s="10"/>
      <c r="C2238" s="10"/>
      <c r="D2238" s="13"/>
      <c r="E2238" s="11" t="s">
        <v>0</v>
      </c>
      <c r="F2238" s="10">
        <v>0</v>
      </c>
      <c r="G2238" s="14">
        <v>0</v>
      </c>
      <c r="H2238" s="14">
        <v>0</v>
      </c>
      <c r="I2238" s="14">
        <v>0</v>
      </c>
      <c r="J2238" s="12">
        <f>F2238*(G2238+ (G2238= 0))*(H2238+ (H2238= 0))*(I2238+ (I2238= 0))</f>
        <v>0</v>
      </c>
      <c r="K2238" s="10"/>
      <c r="L2238" s="10"/>
      <c r="M2238" s="10"/>
    </row>
    <row r="2239" spans="1:13" x14ac:dyDescent="0.35">
      <c r="A2239" s="10"/>
      <c r="B2239" s="10"/>
      <c r="C2239" s="10"/>
      <c r="D2239" s="13"/>
      <c r="E2239" s="10"/>
      <c r="F2239" s="10"/>
      <c r="G2239" s="10"/>
      <c r="H2239" s="10"/>
      <c r="I2239" s="10"/>
      <c r="J2239" s="15" t="s">
        <v>1243</v>
      </c>
      <c r="K2239" s="9">
        <f>SUM(J2237:J2238)</f>
        <v>1</v>
      </c>
      <c r="L2239" s="14">
        <v>0</v>
      </c>
      <c r="M2239" s="9">
        <f>ROUND(L2239*K2239,2)</f>
        <v>0</v>
      </c>
    </row>
    <row r="2240" spans="1:13" ht="1.1499999999999999" customHeight="1" x14ac:dyDescent="0.35">
      <c r="A2240" s="16"/>
      <c r="B2240" s="16"/>
      <c r="C2240" s="16"/>
      <c r="D2240" s="24"/>
      <c r="E2240" s="16"/>
      <c r="F2240" s="16"/>
      <c r="G2240" s="16"/>
      <c r="H2240" s="16"/>
      <c r="I2240" s="16"/>
      <c r="J2240" s="16"/>
      <c r="K2240" s="16"/>
      <c r="L2240" s="16"/>
      <c r="M2240" s="16"/>
    </row>
    <row r="2241" spans="1:13" x14ac:dyDescent="0.35">
      <c r="A2241" s="11" t="s">
        <v>1244</v>
      </c>
      <c r="B2241" s="11" t="s">
        <v>19</v>
      </c>
      <c r="C2241" s="11" t="s">
        <v>36</v>
      </c>
      <c r="D2241" s="23" t="s">
        <v>1245</v>
      </c>
      <c r="E2241" s="10"/>
      <c r="F2241" s="10"/>
      <c r="G2241" s="10"/>
      <c r="H2241" s="10"/>
      <c r="I2241" s="10"/>
      <c r="J2241" s="10"/>
      <c r="K2241" s="12">
        <f>K2248</f>
        <v>10</v>
      </c>
      <c r="L2241" s="12">
        <f>L2248</f>
        <v>0</v>
      </c>
      <c r="M2241" s="12">
        <f>M2248</f>
        <v>0</v>
      </c>
    </row>
    <row r="2242" spans="1:13" ht="94.5" x14ac:dyDescent="0.35">
      <c r="A2242" s="10"/>
      <c r="B2242" s="10"/>
      <c r="C2242" s="10"/>
      <c r="D2242" s="13" t="s">
        <v>1246</v>
      </c>
      <c r="E2242" s="10"/>
      <c r="F2242" s="10"/>
      <c r="G2242" s="10"/>
      <c r="H2242" s="10"/>
      <c r="I2242" s="10"/>
      <c r="J2242" s="10"/>
      <c r="K2242" s="10"/>
      <c r="L2242" s="10"/>
      <c r="M2242" s="10"/>
    </row>
    <row r="2243" spans="1:13" x14ac:dyDescent="0.35">
      <c r="A2243" s="10"/>
      <c r="B2243" s="10"/>
      <c r="C2243" s="10"/>
      <c r="D2243" s="13"/>
      <c r="E2243" s="11" t="s">
        <v>0</v>
      </c>
      <c r="F2243" s="10">
        <v>3</v>
      </c>
      <c r="G2243" s="14">
        <v>0</v>
      </c>
      <c r="H2243" s="14">
        <v>0</v>
      </c>
      <c r="I2243" s="14">
        <v>0</v>
      </c>
      <c r="J2243" s="12">
        <f>F2243*(G2243+ (G2243= 0))*(H2243+ (H2243= 0))*(I2243+ (I2243= 0))</f>
        <v>3</v>
      </c>
      <c r="K2243" s="10"/>
      <c r="L2243" s="10"/>
      <c r="M2243" s="10"/>
    </row>
    <row r="2244" spans="1:13" x14ac:dyDescent="0.35">
      <c r="A2244" s="10"/>
      <c r="B2244" s="10"/>
      <c r="C2244" s="10"/>
      <c r="D2244" s="13"/>
      <c r="E2244" s="11" t="s">
        <v>0</v>
      </c>
      <c r="F2244" s="10">
        <v>2</v>
      </c>
      <c r="G2244" s="14">
        <v>0</v>
      </c>
      <c r="H2244" s="14">
        <v>0</v>
      </c>
      <c r="I2244" s="14">
        <v>0</v>
      </c>
      <c r="J2244" s="12">
        <f>F2244*(G2244+ (G2244= 0))*(H2244+ (H2244= 0))*(I2244+ (I2244= 0))</f>
        <v>2</v>
      </c>
      <c r="K2244" s="10"/>
      <c r="L2244" s="10"/>
      <c r="M2244" s="10"/>
    </row>
    <row r="2245" spans="1:13" x14ac:dyDescent="0.35">
      <c r="A2245" s="10"/>
      <c r="B2245" s="10"/>
      <c r="C2245" s="10"/>
      <c r="D2245" s="13"/>
      <c r="E2245" s="11" t="s">
        <v>0</v>
      </c>
      <c r="F2245" s="10">
        <v>2</v>
      </c>
      <c r="G2245" s="14">
        <v>0</v>
      </c>
      <c r="H2245" s="14">
        <v>0</v>
      </c>
      <c r="I2245" s="14">
        <v>0</v>
      </c>
      <c r="J2245" s="12">
        <f>F2245*(G2245+ (G2245= 0))*(H2245+ (H2245= 0))*(I2245+ (I2245= 0))</f>
        <v>2</v>
      </c>
      <c r="K2245" s="10"/>
      <c r="L2245" s="10"/>
      <c r="M2245" s="10"/>
    </row>
    <row r="2246" spans="1:13" x14ac:dyDescent="0.35">
      <c r="A2246" s="10"/>
      <c r="B2246" s="10"/>
      <c r="C2246" s="10"/>
      <c r="D2246" s="13"/>
      <c r="E2246" s="11" t="s">
        <v>0</v>
      </c>
      <c r="F2246" s="10">
        <v>3</v>
      </c>
      <c r="G2246" s="14">
        <v>0</v>
      </c>
      <c r="H2246" s="14">
        <v>0</v>
      </c>
      <c r="I2246" s="14">
        <v>0</v>
      </c>
      <c r="J2246" s="12">
        <f>F2246*(G2246+ (G2246= 0))*(H2246+ (H2246= 0))*(I2246+ (I2246= 0))</f>
        <v>3</v>
      </c>
      <c r="K2246" s="10"/>
      <c r="L2246" s="10"/>
      <c r="M2246" s="10"/>
    </row>
    <row r="2247" spans="1:13" x14ac:dyDescent="0.35">
      <c r="A2247" s="10"/>
      <c r="B2247" s="10"/>
      <c r="C2247" s="10"/>
      <c r="D2247" s="13"/>
      <c r="E2247" s="11" t="s">
        <v>0</v>
      </c>
      <c r="F2247" s="10">
        <v>0</v>
      </c>
      <c r="G2247" s="14">
        <v>0</v>
      </c>
      <c r="H2247" s="14">
        <v>0</v>
      </c>
      <c r="I2247" s="14">
        <v>0</v>
      </c>
      <c r="J2247" s="12">
        <f>F2247*(G2247+ (G2247= 0))*(H2247+ (H2247= 0))*(I2247+ (I2247= 0))</f>
        <v>0</v>
      </c>
      <c r="K2247" s="10"/>
      <c r="L2247" s="10"/>
      <c r="M2247" s="10"/>
    </row>
    <row r="2248" spans="1:13" x14ac:dyDescent="0.35">
      <c r="A2248" s="10"/>
      <c r="B2248" s="10"/>
      <c r="C2248" s="10"/>
      <c r="D2248" s="13"/>
      <c r="E2248" s="10"/>
      <c r="F2248" s="10"/>
      <c r="G2248" s="10"/>
      <c r="H2248" s="10"/>
      <c r="I2248" s="10"/>
      <c r="J2248" s="15" t="s">
        <v>1247</v>
      </c>
      <c r="K2248" s="9">
        <f>SUM(J2243:J2247)</f>
        <v>10</v>
      </c>
      <c r="L2248" s="14">
        <v>0</v>
      </c>
      <c r="M2248" s="9">
        <f>ROUND(L2248*K2248,2)</f>
        <v>0</v>
      </c>
    </row>
    <row r="2249" spans="1:13" ht="1.1499999999999999" customHeight="1" x14ac:dyDescent="0.35">
      <c r="A2249" s="16"/>
      <c r="B2249" s="16"/>
      <c r="C2249" s="16"/>
      <c r="D2249" s="24"/>
      <c r="E2249" s="16"/>
      <c r="F2249" s="16"/>
      <c r="G2249" s="16"/>
      <c r="H2249" s="16"/>
      <c r="I2249" s="16"/>
      <c r="J2249" s="16"/>
      <c r="K2249" s="16"/>
      <c r="L2249" s="16"/>
      <c r="M2249" s="16"/>
    </row>
    <row r="2250" spans="1:13" x14ac:dyDescent="0.35">
      <c r="A2250" s="11" t="s">
        <v>1248</v>
      </c>
      <c r="B2250" s="11" t="s">
        <v>19</v>
      </c>
      <c r="C2250" s="11" t="s">
        <v>36</v>
      </c>
      <c r="D2250" s="23" t="s">
        <v>1249</v>
      </c>
      <c r="E2250" s="10"/>
      <c r="F2250" s="10"/>
      <c r="G2250" s="10"/>
      <c r="H2250" s="10"/>
      <c r="I2250" s="10"/>
      <c r="J2250" s="10"/>
      <c r="K2250" s="12">
        <f>K2258</f>
        <v>23</v>
      </c>
      <c r="L2250" s="12">
        <f>L2258</f>
        <v>0</v>
      </c>
      <c r="M2250" s="12">
        <f>M2258</f>
        <v>0</v>
      </c>
    </row>
    <row r="2251" spans="1:13" ht="115.5" x14ac:dyDescent="0.35">
      <c r="A2251" s="10"/>
      <c r="B2251" s="10"/>
      <c r="C2251" s="10"/>
      <c r="D2251" s="13" t="s">
        <v>1250</v>
      </c>
      <c r="E2251" s="10"/>
      <c r="F2251" s="10"/>
      <c r="G2251" s="10"/>
      <c r="H2251" s="10"/>
      <c r="I2251" s="10"/>
      <c r="J2251" s="10"/>
      <c r="K2251" s="10"/>
      <c r="L2251" s="10"/>
      <c r="M2251" s="10"/>
    </row>
    <row r="2252" spans="1:13" x14ac:dyDescent="0.35">
      <c r="A2252" s="10"/>
      <c r="B2252" s="10"/>
      <c r="C2252" s="10"/>
      <c r="D2252" s="13"/>
      <c r="E2252" s="11" t="s">
        <v>0</v>
      </c>
      <c r="F2252" s="10">
        <v>9</v>
      </c>
      <c r="G2252" s="14">
        <v>0</v>
      </c>
      <c r="H2252" s="14">
        <v>0</v>
      </c>
      <c r="I2252" s="14">
        <v>0</v>
      </c>
      <c r="J2252" s="12">
        <f t="shared" ref="J2252:J2257" si="73">F2252*(G2252+ (G2252= 0))*(H2252+ (H2252= 0))*(I2252+ (I2252= 0))</f>
        <v>9</v>
      </c>
      <c r="K2252" s="10"/>
      <c r="L2252" s="10"/>
      <c r="M2252" s="10"/>
    </row>
    <row r="2253" spans="1:13" x14ac:dyDescent="0.35">
      <c r="A2253" s="10"/>
      <c r="B2253" s="10"/>
      <c r="C2253" s="10"/>
      <c r="D2253" s="13"/>
      <c r="E2253" s="11" t="s">
        <v>0</v>
      </c>
      <c r="F2253" s="10">
        <v>1</v>
      </c>
      <c r="G2253" s="14">
        <v>0</v>
      </c>
      <c r="H2253" s="14">
        <v>0</v>
      </c>
      <c r="I2253" s="14">
        <v>0</v>
      </c>
      <c r="J2253" s="12">
        <f t="shared" si="73"/>
        <v>1</v>
      </c>
      <c r="K2253" s="10"/>
      <c r="L2253" s="10"/>
      <c r="M2253" s="10"/>
    </row>
    <row r="2254" spans="1:13" x14ac:dyDescent="0.35">
      <c r="A2254" s="10"/>
      <c r="B2254" s="10"/>
      <c r="C2254" s="10"/>
      <c r="D2254" s="13"/>
      <c r="E2254" s="11" t="s">
        <v>0</v>
      </c>
      <c r="F2254" s="10">
        <v>4</v>
      </c>
      <c r="G2254" s="14">
        <v>0</v>
      </c>
      <c r="H2254" s="14">
        <v>0</v>
      </c>
      <c r="I2254" s="14">
        <v>0</v>
      </c>
      <c r="J2254" s="12">
        <f t="shared" si="73"/>
        <v>4</v>
      </c>
      <c r="K2254" s="10"/>
      <c r="L2254" s="10"/>
      <c r="M2254" s="10"/>
    </row>
    <row r="2255" spans="1:13" x14ac:dyDescent="0.35">
      <c r="A2255" s="10"/>
      <c r="B2255" s="10"/>
      <c r="C2255" s="10"/>
      <c r="D2255" s="13"/>
      <c r="E2255" s="11" t="s">
        <v>0</v>
      </c>
      <c r="F2255" s="10">
        <v>4</v>
      </c>
      <c r="G2255" s="14">
        <v>0</v>
      </c>
      <c r="H2255" s="14">
        <v>0</v>
      </c>
      <c r="I2255" s="14">
        <v>0</v>
      </c>
      <c r="J2255" s="12">
        <f t="shared" si="73"/>
        <v>4</v>
      </c>
      <c r="K2255" s="10"/>
      <c r="L2255" s="10"/>
      <c r="M2255" s="10"/>
    </row>
    <row r="2256" spans="1:13" x14ac:dyDescent="0.35">
      <c r="A2256" s="10"/>
      <c r="B2256" s="10"/>
      <c r="C2256" s="10"/>
      <c r="D2256" s="13"/>
      <c r="E2256" s="11" t="s">
        <v>0</v>
      </c>
      <c r="F2256" s="10">
        <v>5</v>
      </c>
      <c r="G2256" s="14">
        <v>0</v>
      </c>
      <c r="H2256" s="14">
        <v>0</v>
      </c>
      <c r="I2256" s="14">
        <v>0</v>
      </c>
      <c r="J2256" s="12">
        <f t="shared" si="73"/>
        <v>5</v>
      </c>
      <c r="K2256" s="10"/>
      <c r="L2256" s="10"/>
      <c r="M2256" s="10"/>
    </row>
    <row r="2257" spans="1:13" x14ac:dyDescent="0.35">
      <c r="A2257" s="10"/>
      <c r="B2257" s="10"/>
      <c r="C2257" s="10"/>
      <c r="D2257" s="13"/>
      <c r="E2257" s="11" t="s">
        <v>0</v>
      </c>
      <c r="F2257" s="10">
        <v>0</v>
      </c>
      <c r="G2257" s="14">
        <v>0</v>
      </c>
      <c r="H2257" s="14">
        <v>0</v>
      </c>
      <c r="I2257" s="14">
        <v>0</v>
      </c>
      <c r="J2257" s="12">
        <f t="shared" si="73"/>
        <v>0</v>
      </c>
      <c r="K2257" s="10"/>
      <c r="L2257" s="10"/>
      <c r="M2257" s="10"/>
    </row>
    <row r="2258" spans="1:13" x14ac:dyDescent="0.35">
      <c r="A2258" s="10"/>
      <c r="B2258" s="10"/>
      <c r="C2258" s="10"/>
      <c r="D2258" s="13"/>
      <c r="E2258" s="10"/>
      <c r="F2258" s="10"/>
      <c r="G2258" s="10"/>
      <c r="H2258" s="10"/>
      <c r="I2258" s="10"/>
      <c r="J2258" s="15" t="s">
        <v>1251</v>
      </c>
      <c r="K2258" s="9">
        <f>SUM(J2252:J2257)</f>
        <v>23</v>
      </c>
      <c r="L2258" s="14">
        <v>0</v>
      </c>
      <c r="M2258" s="9">
        <f>ROUND(L2258*K2258,2)</f>
        <v>0</v>
      </c>
    </row>
    <row r="2259" spans="1:13" ht="1.1499999999999999" customHeight="1" x14ac:dyDescent="0.35">
      <c r="A2259" s="16"/>
      <c r="B2259" s="16"/>
      <c r="C2259" s="16"/>
      <c r="D2259" s="24"/>
      <c r="E2259" s="16"/>
      <c r="F2259" s="16"/>
      <c r="G2259" s="16"/>
      <c r="H2259" s="16"/>
      <c r="I2259" s="16"/>
      <c r="J2259" s="16"/>
      <c r="K2259" s="16"/>
      <c r="L2259" s="16"/>
      <c r="M2259" s="16"/>
    </row>
    <row r="2260" spans="1:13" x14ac:dyDescent="0.35">
      <c r="A2260" s="11" t="s">
        <v>1252</v>
      </c>
      <c r="B2260" s="11" t="s">
        <v>19</v>
      </c>
      <c r="C2260" s="11" t="s">
        <v>36</v>
      </c>
      <c r="D2260" s="23" t="s">
        <v>1253</v>
      </c>
      <c r="E2260" s="10"/>
      <c r="F2260" s="10"/>
      <c r="G2260" s="10"/>
      <c r="H2260" s="10"/>
      <c r="I2260" s="10"/>
      <c r="J2260" s="10"/>
      <c r="K2260" s="12">
        <f>K2267</f>
        <v>8</v>
      </c>
      <c r="L2260" s="12">
        <f>L2267</f>
        <v>0</v>
      </c>
      <c r="M2260" s="12">
        <f>M2267</f>
        <v>0</v>
      </c>
    </row>
    <row r="2261" spans="1:13" ht="105" x14ac:dyDescent="0.35">
      <c r="A2261" s="10"/>
      <c r="B2261" s="10"/>
      <c r="C2261" s="10"/>
      <c r="D2261" s="13" t="s">
        <v>1254</v>
      </c>
      <c r="E2261" s="10"/>
      <c r="F2261" s="10"/>
      <c r="G2261" s="10"/>
      <c r="H2261" s="10"/>
      <c r="I2261" s="10"/>
      <c r="J2261" s="10"/>
      <c r="K2261" s="10"/>
      <c r="L2261" s="10"/>
      <c r="M2261" s="10"/>
    </row>
    <row r="2262" spans="1:13" x14ac:dyDescent="0.35">
      <c r="A2262" s="10"/>
      <c r="B2262" s="10"/>
      <c r="C2262" s="10"/>
      <c r="D2262" s="13"/>
      <c r="E2262" s="11" t="s">
        <v>0</v>
      </c>
      <c r="F2262" s="10">
        <v>2</v>
      </c>
      <c r="G2262" s="14">
        <v>0</v>
      </c>
      <c r="H2262" s="14">
        <v>0</v>
      </c>
      <c r="I2262" s="14">
        <v>0</v>
      </c>
      <c r="J2262" s="12">
        <f>F2262*(G2262+ (G2262= 0))*(H2262+ (H2262= 0))*(I2262+ (I2262= 0))</f>
        <v>2</v>
      </c>
      <c r="K2262" s="10"/>
      <c r="L2262" s="10"/>
      <c r="M2262" s="10"/>
    </row>
    <row r="2263" spans="1:13" x14ac:dyDescent="0.35">
      <c r="A2263" s="10"/>
      <c r="B2263" s="10"/>
      <c r="C2263" s="10"/>
      <c r="D2263" s="13"/>
      <c r="E2263" s="11" t="s">
        <v>0</v>
      </c>
      <c r="F2263" s="10">
        <v>2</v>
      </c>
      <c r="G2263" s="14">
        <v>0</v>
      </c>
      <c r="H2263" s="14">
        <v>0</v>
      </c>
      <c r="I2263" s="14">
        <v>0</v>
      </c>
      <c r="J2263" s="12">
        <f>F2263*(G2263+ (G2263= 0))*(H2263+ (H2263= 0))*(I2263+ (I2263= 0))</f>
        <v>2</v>
      </c>
      <c r="K2263" s="10"/>
      <c r="L2263" s="10"/>
      <c r="M2263" s="10"/>
    </row>
    <row r="2264" spans="1:13" x14ac:dyDescent="0.35">
      <c r="A2264" s="10"/>
      <c r="B2264" s="10"/>
      <c r="C2264" s="10"/>
      <c r="D2264" s="13"/>
      <c r="E2264" s="11" t="s">
        <v>0</v>
      </c>
      <c r="F2264" s="10">
        <v>2</v>
      </c>
      <c r="G2264" s="14">
        <v>0</v>
      </c>
      <c r="H2264" s="14">
        <v>0</v>
      </c>
      <c r="I2264" s="14">
        <v>0</v>
      </c>
      <c r="J2264" s="12">
        <f>F2264*(G2264+ (G2264= 0))*(H2264+ (H2264= 0))*(I2264+ (I2264= 0))</f>
        <v>2</v>
      </c>
      <c r="K2264" s="10"/>
      <c r="L2264" s="10"/>
      <c r="M2264" s="10"/>
    </row>
    <row r="2265" spans="1:13" x14ac:dyDescent="0.35">
      <c r="A2265" s="10"/>
      <c r="B2265" s="10"/>
      <c r="C2265" s="10"/>
      <c r="D2265" s="13"/>
      <c r="E2265" s="11" t="s">
        <v>0</v>
      </c>
      <c r="F2265" s="10">
        <v>2</v>
      </c>
      <c r="G2265" s="14">
        <v>0</v>
      </c>
      <c r="H2265" s="14">
        <v>0</v>
      </c>
      <c r="I2265" s="14">
        <v>0</v>
      </c>
      <c r="J2265" s="12">
        <f>F2265*(G2265+ (G2265= 0))*(H2265+ (H2265= 0))*(I2265+ (I2265= 0))</f>
        <v>2</v>
      </c>
      <c r="K2265" s="10"/>
      <c r="L2265" s="10"/>
      <c r="M2265" s="10"/>
    </row>
    <row r="2266" spans="1:13" x14ac:dyDescent="0.35">
      <c r="A2266" s="10"/>
      <c r="B2266" s="10"/>
      <c r="C2266" s="10"/>
      <c r="D2266" s="13"/>
      <c r="E2266" s="11" t="s">
        <v>0</v>
      </c>
      <c r="F2266" s="10">
        <v>0</v>
      </c>
      <c r="G2266" s="14">
        <v>0</v>
      </c>
      <c r="H2266" s="14">
        <v>0</v>
      </c>
      <c r="I2266" s="14">
        <v>0</v>
      </c>
      <c r="J2266" s="12">
        <f>F2266*(G2266+ (G2266= 0))*(H2266+ (H2266= 0))*(I2266+ (I2266= 0))</f>
        <v>0</v>
      </c>
      <c r="K2266" s="10"/>
      <c r="L2266" s="10"/>
      <c r="M2266" s="10"/>
    </row>
    <row r="2267" spans="1:13" x14ac:dyDescent="0.35">
      <c r="A2267" s="10"/>
      <c r="B2267" s="10"/>
      <c r="C2267" s="10"/>
      <c r="D2267" s="13"/>
      <c r="E2267" s="10"/>
      <c r="F2267" s="10"/>
      <c r="G2267" s="10"/>
      <c r="H2267" s="10"/>
      <c r="I2267" s="10"/>
      <c r="J2267" s="15" t="s">
        <v>1255</v>
      </c>
      <c r="K2267" s="9">
        <f>SUM(J2262:J2266)</f>
        <v>8</v>
      </c>
      <c r="L2267" s="14">
        <v>0</v>
      </c>
      <c r="M2267" s="9">
        <f>ROUND(L2267*K2267,2)</f>
        <v>0</v>
      </c>
    </row>
    <row r="2268" spans="1:13" ht="1.1499999999999999" customHeight="1" x14ac:dyDescent="0.35">
      <c r="A2268" s="16"/>
      <c r="B2268" s="16"/>
      <c r="C2268" s="16"/>
      <c r="D2268" s="24"/>
      <c r="E2268" s="16"/>
      <c r="F2268" s="16"/>
      <c r="G2268" s="16"/>
      <c r="H2268" s="16"/>
      <c r="I2268" s="16"/>
      <c r="J2268" s="16"/>
      <c r="K2268" s="16"/>
      <c r="L2268" s="16"/>
      <c r="M2268" s="16"/>
    </row>
    <row r="2269" spans="1:13" x14ac:dyDescent="0.35">
      <c r="A2269" s="11" t="s">
        <v>1256</v>
      </c>
      <c r="B2269" s="11" t="s">
        <v>19</v>
      </c>
      <c r="C2269" s="11" t="s">
        <v>36</v>
      </c>
      <c r="D2269" s="23" t="s">
        <v>1257</v>
      </c>
      <c r="E2269" s="10"/>
      <c r="F2269" s="10"/>
      <c r="G2269" s="10"/>
      <c r="H2269" s="10"/>
      <c r="I2269" s="10"/>
      <c r="J2269" s="10"/>
      <c r="K2269" s="12">
        <f>K2277</f>
        <v>23</v>
      </c>
      <c r="L2269" s="12">
        <f>L2277</f>
        <v>0</v>
      </c>
      <c r="M2269" s="12">
        <f>M2277</f>
        <v>0</v>
      </c>
    </row>
    <row r="2270" spans="1:13" ht="105" x14ac:dyDescent="0.35">
      <c r="A2270" s="10"/>
      <c r="B2270" s="10"/>
      <c r="C2270" s="10"/>
      <c r="D2270" s="13" t="s">
        <v>1254</v>
      </c>
      <c r="E2270" s="10"/>
      <c r="F2270" s="10"/>
      <c r="G2270" s="10"/>
      <c r="H2270" s="10"/>
      <c r="I2270" s="10"/>
      <c r="J2270" s="10"/>
      <c r="K2270" s="10"/>
      <c r="L2270" s="10"/>
      <c r="M2270" s="10"/>
    </row>
    <row r="2271" spans="1:13" x14ac:dyDescent="0.35">
      <c r="A2271" s="10"/>
      <c r="B2271" s="10"/>
      <c r="C2271" s="10"/>
      <c r="D2271" s="13"/>
      <c r="E2271" s="11" t="s">
        <v>0</v>
      </c>
      <c r="F2271" s="10">
        <v>6</v>
      </c>
      <c r="G2271" s="14">
        <v>0</v>
      </c>
      <c r="H2271" s="14">
        <v>0</v>
      </c>
      <c r="I2271" s="14">
        <v>0</v>
      </c>
      <c r="J2271" s="12">
        <f t="shared" ref="J2271:J2276" si="74">F2271*(G2271+ (G2271= 0))*(H2271+ (H2271= 0))*(I2271+ (I2271= 0))</f>
        <v>6</v>
      </c>
      <c r="K2271" s="10"/>
      <c r="L2271" s="10"/>
      <c r="M2271" s="10"/>
    </row>
    <row r="2272" spans="1:13" x14ac:dyDescent="0.35">
      <c r="A2272" s="10"/>
      <c r="B2272" s="10"/>
      <c r="C2272" s="10"/>
      <c r="D2272" s="13"/>
      <c r="E2272" s="11" t="s">
        <v>0</v>
      </c>
      <c r="F2272" s="10">
        <v>1</v>
      </c>
      <c r="G2272" s="14">
        <v>0</v>
      </c>
      <c r="H2272" s="14">
        <v>0</v>
      </c>
      <c r="I2272" s="14">
        <v>0</v>
      </c>
      <c r="J2272" s="12">
        <f t="shared" si="74"/>
        <v>1</v>
      </c>
      <c r="K2272" s="10"/>
      <c r="L2272" s="10"/>
      <c r="M2272" s="10"/>
    </row>
    <row r="2273" spans="1:13" x14ac:dyDescent="0.35">
      <c r="A2273" s="10"/>
      <c r="B2273" s="10"/>
      <c r="C2273" s="10"/>
      <c r="D2273" s="13"/>
      <c r="E2273" s="11" t="s">
        <v>0</v>
      </c>
      <c r="F2273" s="10">
        <v>5</v>
      </c>
      <c r="G2273" s="14">
        <v>0</v>
      </c>
      <c r="H2273" s="14">
        <v>0</v>
      </c>
      <c r="I2273" s="14">
        <v>0</v>
      </c>
      <c r="J2273" s="12">
        <f t="shared" si="74"/>
        <v>5</v>
      </c>
      <c r="K2273" s="10"/>
      <c r="L2273" s="10"/>
      <c r="M2273" s="10"/>
    </row>
    <row r="2274" spans="1:13" x14ac:dyDescent="0.35">
      <c r="A2274" s="10"/>
      <c r="B2274" s="10"/>
      <c r="C2274" s="10"/>
      <c r="D2274" s="13"/>
      <c r="E2274" s="11" t="s">
        <v>0</v>
      </c>
      <c r="F2274" s="10">
        <v>5</v>
      </c>
      <c r="G2274" s="14">
        <v>0</v>
      </c>
      <c r="H2274" s="14">
        <v>0</v>
      </c>
      <c r="I2274" s="14">
        <v>0</v>
      </c>
      <c r="J2274" s="12">
        <f t="shared" si="74"/>
        <v>5</v>
      </c>
      <c r="K2274" s="10"/>
      <c r="L2274" s="10"/>
      <c r="M2274" s="10"/>
    </row>
    <row r="2275" spans="1:13" x14ac:dyDescent="0.35">
      <c r="A2275" s="10"/>
      <c r="B2275" s="10"/>
      <c r="C2275" s="10"/>
      <c r="D2275" s="13"/>
      <c r="E2275" s="11" t="s">
        <v>0</v>
      </c>
      <c r="F2275" s="10">
        <v>6</v>
      </c>
      <c r="G2275" s="14">
        <v>0</v>
      </c>
      <c r="H2275" s="14">
        <v>0</v>
      </c>
      <c r="I2275" s="14">
        <v>0</v>
      </c>
      <c r="J2275" s="12">
        <f t="shared" si="74"/>
        <v>6</v>
      </c>
      <c r="K2275" s="10"/>
      <c r="L2275" s="10"/>
      <c r="M2275" s="10"/>
    </row>
    <row r="2276" spans="1:13" x14ac:dyDescent="0.35">
      <c r="A2276" s="10"/>
      <c r="B2276" s="10"/>
      <c r="C2276" s="10"/>
      <c r="D2276" s="13"/>
      <c r="E2276" s="11" t="s">
        <v>0</v>
      </c>
      <c r="F2276" s="10">
        <v>0</v>
      </c>
      <c r="G2276" s="14">
        <v>0</v>
      </c>
      <c r="H2276" s="14">
        <v>0</v>
      </c>
      <c r="I2276" s="14">
        <v>0</v>
      </c>
      <c r="J2276" s="12">
        <f t="shared" si="74"/>
        <v>0</v>
      </c>
      <c r="K2276" s="10"/>
      <c r="L2276" s="10"/>
      <c r="M2276" s="10"/>
    </row>
    <row r="2277" spans="1:13" x14ac:dyDescent="0.35">
      <c r="A2277" s="138"/>
      <c r="B2277" s="138"/>
      <c r="C2277" s="138"/>
      <c r="D2277" s="139"/>
      <c r="E2277" s="138"/>
      <c r="F2277" s="138"/>
      <c r="G2277" s="138"/>
      <c r="H2277" s="138"/>
      <c r="I2277" s="138"/>
      <c r="J2277" s="140" t="s">
        <v>1258</v>
      </c>
      <c r="K2277" s="141">
        <f>SUM(J2271:J2276)</f>
        <v>23</v>
      </c>
      <c r="L2277" s="142">
        <v>0</v>
      </c>
      <c r="M2277" s="141">
        <f>ROUND(L2277*K2277,2)</f>
        <v>0</v>
      </c>
    </row>
    <row r="2278" spans="1:13" x14ac:dyDescent="0.35">
      <c r="A2278" s="11" t="s">
        <v>1612</v>
      </c>
      <c r="B2278" s="11" t="s">
        <v>19</v>
      </c>
      <c r="C2278" s="11" t="s">
        <v>36</v>
      </c>
      <c r="D2278" s="23" t="s">
        <v>1259</v>
      </c>
      <c r="E2278" s="10"/>
      <c r="F2278" s="10"/>
      <c r="G2278" s="10"/>
      <c r="H2278" s="10"/>
      <c r="I2278" s="10"/>
      <c r="J2278" s="10"/>
      <c r="K2278" s="12">
        <f>K2282</f>
        <v>1</v>
      </c>
      <c r="L2278" s="12">
        <f>L2282</f>
        <v>0</v>
      </c>
      <c r="M2278" s="12">
        <f>M2282</f>
        <v>0</v>
      </c>
    </row>
    <row r="2279" spans="1:13" x14ac:dyDescent="0.35">
      <c r="A2279" s="10"/>
      <c r="B2279" s="10"/>
      <c r="C2279" s="10"/>
      <c r="D2279" s="13"/>
      <c r="E2279" s="10"/>
      <c r="F2279" s="10"/>
      <c r="G2279" s="10"/>
      <c r="H2279" s="10"/>
      <c r="I2279" s="10"/>
      <c r="J2279" s="10"/>
      <c r="K2279" s="10"/>
      <c r="L2279" s="10"/>
      <c r="M2279" s="10"/>
    </row>
    <row r="2280" spans="1:13" x14ac:dyDescent="0.35">
      <c r="A2280" s="10"/>
      <c r="B2280" s="10"/>
      <c r="C2280" s="10"/>
      <c r="D2280" s="13"/>
      <c r="E2280" s="11" t="s">
        <v>0</v>
      </c>
      <c r="F2280" s="10">
        <v>1</v>
      </c>
      <c r="G2280" s="14">
        <v>0</v>
      </c>
      <c r="H2280" s="14">
        <v>0</v>
      </c>
      <c r="I2280" s="14">
        <v>0</v>
      </c>
      <c r="J2280" s="12">
        <f>F2280*(G2280+ (G2280= 0))*(H2280+ (H2280= 0))*(I2280+ (I2280= 0))</f>
        <v>1</v>
      </c>
      <c r="K2280" s="10"/>
      <c r="L2280" s="10"/>
      <c r="M2280" s="10"/>
    </row>
    <row r="2281" spans="1:13" x14ac:dyDescent="0.35">
      <c r="A2281" s="10"/>
      <c r="B2281" s="10"/>
      <c r="C2281" s="10"/>
      <c r="D2281" s="13"/>
      <c r="E2281" s="11" t="s">
        <v>0</v>
      </c>
      <c r="F2281" s="10">
        <v>0</v>
      </c>
      <c r="G2281" s="14">
        <v>0</v>
      </c>
      <c r="H2281" s="14">
        <v>0</v>
      </c>
      <c r="I2281" s="14">
        <v>0</v>
      </c>
      <c r="J2281" s="12">
        <f>F2281*(G2281+ (G2281= 0))*(H2281+ (H2281= 0))*(I2281+ (I2281= 0))</f>
        <v>0</v>
      </c>
      <c r="K2281" s="10"/>
      <c r="L2281" s="10"/>
      <c r="M2281" s="10"/>
    </row>
    <row r="2282" spans="1:13" x14ac:dyDescent="0.35">
      <c r="A2282" s="138"/>
      <c r="B2282" s="138"/>
      <c r="C2282" s="138"/>
      <c r="D2282" s="139"/>
      <c r="E2282" s="138"/>
      <c r="F2282" s="138"/>
      <c r="G2282" s="138"/>
      <c r="H2282" s="138"/>
      <c r="I2282" s="138"/>
      <c r="J2282" s="140" t="s">
        <v>1611</v>
      </c>
      <c r="K2282" s="141">
        <f>SUM(J2280:J2281)</f>
        <v>1</v>
      </c>
      <c r="L2282" s="142">
        <v>0</v>
      </c>
      <c r="M2282" s="141">
        <f>ROUND(L2282*K2282,2)</f>
        <v>0</v>
      </c>
    </row>
    <row r="2283" spans="1:13" x14ac:dyDescent="0.35">
      <c r="A2283" s="11" t="s">
        <v>1260</v>
      </c>
      <c r="B2283" s="11" t="s">
        <v>19</v>
      </c>
      <c r="C2283" s="11" t="s">
        <v>249</v>
      </c>
      <c r="D2283" s="23" t="s">
        <v>1587</v>
      </c>
      <c r="E2283" s="10"/>
      <c r="F2283" s="10"/>
      <c r="G2283" s="10"/>
      <c r="H2283" s="10"/>
      <c r="I2283" s="10"/>
      <c r="J2283" s="10"/>
      <c r="K2283" s="12">
        <f>K2285</f>
        <v>1</v>
      </c>
      <c r="L2283" s="12">
        <f>L2285</f>
        <v>0</v>
      </c>
      <c r="M2283" s="12">
        <f>M2285</f>
        <v>0</v>
      </c>
    </row>
    <row r="2284" spans="1:13" x14ac:dyDescent="0.35">
      <c r="A2284" s="10"/>
      <c r="B2284" s="10"/>
      <c r="C2284" s="10"/>
      <c r="D2284" s="13" t="s">
        <v>1610</v>
      </c>
      <c r="E2284" s="10"/>
      <c r="F2284" s="10"/>
      <c r="G2284" s="10"/>
      <c r="H2284" s="10"/>
      <c r="I2284" s="10"/>
      <c r="J2284" s="10"/>
      <c r="K2284" s="10"/>
      <c r="L2284" s="10"/>
      <c r="M2284" s="10"/>
    </row>
    <row r="2285" spans="1:13" x14ac:dyDescent="0.35">
      <c r="A2285" s="10"/>
      <c r="B2285" s="10"/>
      <c r="C2285" s="10"/>
      <c r="D2285" s="13"/>
      <c r="E2285" s="10"/>
      <c r="F2285" s="10"/>
      <c r="G2285" s="10"/>
      <c r="H2285" s="10"/>
      <c r="I2285" s="10"/>
      <c r="J2285" s="140" t="s">
        <v>1260</v>
      </c>
      <c r="K2285" s="141">
        <v>1</v>
      </c>
      <c r="L2285" s="142">
        <v>0</v>
      </c>
      <c r="M2285" s="141">
        <f>ROUND(L2285*K2285,2)</f>
        <v>0</v>
      </c>
    </row>
    <row r="2286" spans="1:13" ht="1" customHeight="1" x14ac:dyDescent="0.35">
      <c r="A2286" s="16"/>
      <c r="B2286" s="16"/>
      <c r="C2286" s="16"/>
      <c r="D2286" s="24"/>
      <c r="E2286" s="16"/>
      <c r="F2286" s="16"/>
      <c r="G2286" s="16"/>
      <c r="H2286" s="16"/>
      <c r="I2286" s="16"/>
      <c r="J2286" s="16"/>
      <c r="K2286" s="16"/>
      <c r="L2286" s="16"/>
      <c r="M2286" s="16"/>
    </row>
    <row r="2287" spans="1:13" x14ac:dyDescent="0.35">
      <c r="A2287" s="10"/>
      <c r="B2287" s="10"/>
      <c r="C2287" s="10"/>
      <c r="D2287" s="13"/>
      <c r="E2287" s="10"/>
      <c r="F2287" s="10"/>
      <c r="G2287" s="10"/>
      <c r="H2287" s="10"/>
      <c r="I2287" s="10"/>
      <c r="J2287" s="15" t="s">
        <v>1261</v>
      </c>
      <c r="K2287" s="14">
        <v>1</v>
      </c>
      <c r="L2287" s="9">
        <f>M2215+M2221+M2227+M2233+M2239+M2248+M2258+M2267+M2277+M2282+M2285</f>
        <v>0</v>
      </c>
      <c r="M2287" s="9">
        <f>ROUND(L2287*K2287,2)</f>
        <v>0</v>
      </c>
    </row>
    <row r="2288" spans="1:13" ht="1.1499999999999999" customHeight="1" x14ac:dyDescent="0.35">
      <c r="A2288" s="16"/>
      <c r="B2288" s="16"/>
      <c r="C2288" s="16"/>
      <c r="D2288" s="24"/>
      <c r="E2288" s="16"/>
      <c r="F2288" s="16"/>
      <c r="G2288" s="16"/>
      <c r="H2288" s="16"/>
      <c r="I2288" s="16"/>
      <c r="J2288" s="16"/>
      <c r="K2288" s="16"/>
      <c r="L2288" s="16"/>
      <c r="M2288" s="16"/>
    </row>
    <row r="2289" spans="1:13" x14ac:dyDescent="0.35">
      <c r="A2289" s="18" t="s">
        <v>1262</v>
      </c>
      <c r="B2289" s="18" t="s">
        <v>16</v>
      </c>
      <c r="C2289" s="18" t="s">
        <v>0</v>
      </c>
      <c r="D2289" s="25" t="s">
        <v>1263</v>
      </c>
      <c r="E2289" s="19"/>
      <c r="F2289" s="19"/>
      <c r="G2289" s="19"/>
      <c r="H2289" s="19"/>
      <c r="I2289" s="19"/>
      <c r="J2289" s="19"/>
      <c r="K2289" s="9">
        <f>K2452</f>
        <v>1</v>
      </c>
      <c r="L2289" s="9">
        <f>L2452</f>
        <v>0</v>
      </c>
      <c r="M2289" s="9">
        <f>M2452</f>
        <v>0</v>
      </c>
    </row>
    <row r="2290" spans="1:13" x14ac:dyDescent="0.35">
      <c r="A2290" s="10"/>
      <c r="B2290" s="10"/>
      <c r="C2290" s="10"/>
      <c r="D2290" s="13"/>
      <c r="E2290" s="10"/>
      <c r="F2290" s="10"/>
      <c r="G2290" s="10"/>
      <c r="H2290" s="10"/>
      <c r="I2290" s="10"/>
      <c r="J2290" s="10"/>
      <c r="K2290" s="10"/>
      <c r="L2290" s="10"/>
      <c r="M2290" s="10"/>
    </row>
    <row r="2291" spans="1:13" x14ac:dyDescent="0.35">
      <c r="A2291" s="11" t="s">
        <v>1264</v>
      </c>
      <c r="B2291" s="11" t="s">
        <v>19</v>
      </c>
      <c r="C2291" s="11" t="s">
        <v>249</v>
      </c>
      <c r="D2291" s="23" t="s">
        <v>1265</v>
      </c>
      <c r="E2291" s="10"/>
      <c r="F2291" s="10"/>
      <c r="G2291" s="10"/>
      <c r="H2291" s="10"/>
      <c r="I2291" s="10"/>
      <c r="J2291" s="10"/>
      <c r="K2291" s="12">
        <f>K2295</f>
        <v>1</v>
      </c>
      <c r="L2291" s="12">
        <f>L2295</f>
        <v>0</v>
      </c>
      <c r="M2291" s="12">
        <f>M2295</f>
        <v>0</v>
      </c>
    </row>
    <row r="2292" spans="1:13" ht="84" x14ac:dyDescent="0.35">
      <c r="A2292" s="10"/>
      <c r="B2292" s="10"/>
      <c r="C2292" s="10"/>
      <c r="D2292" s="13" t="s">
        <v>1266</v>
      </c>
      <c r="E2292" s="10"/>
      <c r="F2292" s="10"/>
      <c r="G2292" s="10"/>
      <c r="H2292" s="10"/>
      <c r="I2292" s="10"/>
      <c r="J2292" s="10"/>
      <c r="K2292" s="10"/>
      <c r="L2292" s="10"/>
      <c r="M2292" s="10"/>
    </row>
    <row r="2293" spans="1:13" x14ac:dyDescent="0.35">
      <c r="A2293" s="10"/>
      <c r="B2293" s="10"/>
      <c r="C2293" s="10"/>
      <c r="D2293" s="13"/>
      <c r="E2293" s="11" t="s">
        <v>0</v>
      </c>
      <c r="F2293" s="10">
        <v>1</v>
      </c>
      <c r="G2293" s="14">
        <v>0</v>
      </c>
      <c r="H2293" s="14">
        <v>0</v>
      </c>
      <c r="I2293" s="14">
        <v>0</v>
      </c>
      <c r="J2293" s="12">
        <f>F2293*(G2293+ (G2293= 0))*(H2293+ (H2293= 0))*(I2293+ (I2293= 0))</f>
        <v>1</v>
      </c>
      <c r="K2293" s="10"/>
      <c r="L2293" s="10"/>
      <c r="M2293" s="10"/>
    </row>
    <row r="2294" spans="1:13" x14ac:dyDescent="0.35">
      <c r="A2294" s="10"/>
      <c r="B2294" s="10"/>
      <c r="C2294" s="10"/>
      <c r="D2294" s="13"/>
      <c r="E2294" s="11" t="s">
        <v>0</v>
      </c>
      <c r="F2294" s="10">
        <v>0</v>
      </c>
      <c r="G2294" s="14">
        <v>0</v>
      </c>
      <c r="H2294" s="14">
        <v>0</v>
      </c>
      <c r="I2294" s="14">
        <v>0</v>
      </c>
      <c r="J2294" s="12">
        <f>F2294*(G2294+ (G2294= 0))*(H2294+ (H2294= 0))*(I2294+ (I2294= 0))</f>
        <v>0</v>
      </c>
      <c r="K2294" s="10"/>
      <c r="L2294" s="10"/>
      <c r="M2294" s="10"/>
    </row>
    <row r="2295" spans="1:13" x14ac:dyDescent="0.35">
      <c r="A2295" s="10"/>
      <c r="B2295" s="10"/>
      <c r="C2295" s="10"/>
      <c r="D2295" s="13"/>
      <c r="E2295" s="10"/>
      <c r="F2295" s="10"/>
      <c r="G2295" s="10"/>
      <c r="H2295" s="10"/>
      <c r="I2295" s="10"/>
      <c r="J2295" s="15" t="s">
        <v>1267</v>
      </c>
      <c r="K2295" s="9">
        <f>SUM(J2293:J2294)</f>
        <v>1</v>
      </c>
      <c r="L2295" s="14">
        <v>0</v>
      </c>
      <c r="M2295" s="9">
        <f>ROUND(L2295*K2295,2)</f>
        <v>0</v>
      </c>
    </row>
    <row r="2296" spans="1:13" ht="1.1499999999999999" customHeight="1" x14ac:dyDescent="0.35">
      <c r="A2296" s="16"/>
      <c r="B2296" s="16"/>
      <c r="C2296" s="16"/>
      <c r="D2296" s="24"/>
      <c r="E2296" s="16"/>
      <c r="F2296" s="16"/>
      <c r="G2296" s="16"/>
      <c r="H2296" s="16"/>
      <c r="I2296" s="16"/>
      <c r="J2296" s="16"/>
      <c r="K2296" s="16"/>
      <c r="L2296" s="16"/>
      <c r="M2296" s="16"/>
    </row>
    <row r="2297" spans="1:13" x14ac:dyDescent="0.35">
      <c r="A2297" s="11" t="s">
        <v>1268</v>
      </c>
      <c r="B2297" s="11" t="s">
        <v>19</v>
      </c>
      <c r="C2297" s="11" t="s">
        <v>36</v>
      </c>
      <c r="D2297" s="23" t="s">
        <v>1269</v>
      </c>
      <c r="E2297" s="10"/>
      <c r="F2297" s="10"/>
      <c r="G2297" s="10"/>
      <c r="H2297" s="10"/>
      <c r="I2297" s="10"/>
      <c r="J2297" s="10"/>
      <c r="K2297" s="12">
        <f>K2303</f>
        <v>3</v>
      </c>
      <c r="L2297" s="12">
        <f>L2303</f>
        <v>0</v>
      </c>
      <c r="M2297" s="12">
        <f>M2303</f>
        <v>0</v>
      </c>
    </row>
    <row r="2298" spans="1:13" ht="73.5" x14ac:dyDescent="0.35">
      <c r="A2298" s="10"/>
      <c r="B2298" s="10"/>
      <c r="C2298" s="10"/>
      <c r="D2298" s="13" t="s">
        <v>1270</v>
      </c>
      <c r="E2298" s="10"/>
      <c r="F2298" s="10"/>
      <c r="G2298" s="10"/>
      <c r="H2298" s="10"/>
      <c r="I2298" s="10"/>
      <c r="J2298" s="10"/>
      <c r="K2298" s="10"/>
      <c r="L2298" s="10"/>
      <c r="M2298" s="10"/>
    </row>
    <row r="2299" spans="1:13" x14ac:dyDescent="0.35">
      <c r="A2299" s="10"/>
      <c r="B2299" s="10"/>
      <c r="C2299" s="10"/>
      <c r="D2299" s="13"/>
      <c r="E2299" s="11" t="s">
        <v>1271</v>
      </c>
      <c r="F2299" s="10">
        <v>1</v>
      </c>
      <c r="G2299" s="14">
        <v>0</v>
      </c>
      <c r="H2299" s="14">
        <v>0</v>
      </c>
      <c r="I2299" s="14">
        <v>0</v>
      </c>
      <c r="J2299" s="12">
        <f>F2299*(G2299+ (G2299= 0))*(H2299+ (H2299= 0))*(I2299+ (I2299= 0))</f>
        <v>1</v>
      </c>
      <c r="K2299" s="10"/>
      <c r="L2299" s="10"/>
      <c r="M2299" s="10"/>
    </row>
    <row r="2300" spans="1:13" x14ac:dyDescent="0.35">
      <c r="A2300" s="10"/>
      <c r="B2300" s="10"/>
      <c r="C2300" s="10"/>
      <c r="D2300" s="13"/>
      <c r="E2300" s="11" t="s">
        <v>1272</v>
      </c>
      <c r="F2300" s="10">
        <v>1</v>
      </c>
      <c r="G2300" s="14">
        <v>0</v>
      </c>
      <c r="H2300" s="14">
        <v>0</v>
      </c>
      <c r="I2300" s="14">
        <v>0</v>
      </c>
      <c r="J2300" s="12">
        <f>F2300*(G2300+ (G2300= 0))*(H2300+ (H2300= 0))*(I2300+ (I2300= 0))</f>
        <v>1</v>
      </c>
      <c r="K2300" s="10"/>
      <c r="L2300" s="10"/>
      <c r="M2300" s="10"/>
    </row>
    <row r="2301" spans="1:13" x14ac:dyDescent="0.35">
      <c r="A2301" s="10"/>
      <c r="B2301" s="10"/>
      <c r="C2301" s="10"/>
      <c r="D2301" s="13"/>
      <c r="E2301" s="11" t="s">
        <v>1273</v>
      </c>
      <c r="F2301" s="10">
        <v>1</v>
      </c>
      <c r="G2301" s="14">
        <v>0</v>
      </c>
      <c r="H2301" s="14">
        <v>0</v>
      </c>
      <c r="I2301" s="14">
        <v>0</v>
      </c>
      <c r="J2301" s="12">
        <f>F2301*(G2301+ (G2301= 0))*(H2301+ (H2301= 0))*(I2301+ (I2301= 0))</f>
        <v>1</v>
      </c>
      <c r="K2301" s="10"/>
      <c r="L2301" s="10"/>
      <c r="M2301" s="10"/>
    </row>
    <row r="2302" spans="1:13" x14ac:dyDescent="0.35">
      <c r="A2302" s="10"/>
      <c r="B2302" s="10"/>
      <c r="C2302" s="10"/>
      <c r="D2302" s="13"/>
      <c r="E2302" s="11" t="s">
        <v>0</v>
      </c>
      <c r="F2302" s="10">
        <v>0</v>
      </c>
      <c r="G2302" s="14">
        <v>0</v>
      </c>
      <c r="H2302" s="14">
        <v>0</v>
      </c>
      <c r="I2302" s="14">
        <v>0</v>
      </c>
      <c r="J2302" s="12">
        <f>F2302*(G2302+ (G2302= 0))*(H2302+ (H2302= 0))*(I2302+ (I2302= 0))</f>
        <v>0</v>
      </c>
      <c r="K2302" s="10"/>
      <c r="L2302" s="10"/>
      <c r="M2302" s="10"/>
    </row>
    <row r="2303" spans="1:13" x14ac:dyDescent="0.35">
      <c r="A2303" s="10"/>
      <c r="B2303" s="10"/>
      <c r="C2303" s="10"/>
      <c r="D2303" s="13"/>
      <c r="E2303" s="10"/>
      <c r="F2303" s="10"/>
      <c r="G2303" s="10"/>
      <c r="H2303" s="10"/>
      <c r="I2303" s="10"/>
      <c r="J2303" s="15" t="s">
        <v>1274</v>
      </c>
      <c r="K2303" s="9">
        <f>SUM(J2299:J2302)</f>
        <v>3</v>
      </c>
      <c r="L2303" s="14">
        <v>0</v>
      </c>
      <c r="M2303" s="9">
        <f>ROUND(L2303*K2303,2)</f>
        <v>0</v>
      </c>
    </row>
    <row r="2304" spans="1:13" ht="1.1499999999999999" customHeight="1" x14ac:dyDescent="0.35">
      <c r="A2304" s="16"/>
      <c r="B2304" s="16"/>
      <c r="C2304" s="16"/>
      <c r="D2304" s="24"/>
      <c r="E2304" s="16"/>
      <c r="F2304" s="16"/>
      <c r="G2304" s="16"/>
      <c r="H2304" s="16"/>
      <c r="I2304" s="16"/>
      <c r="J2304" s="16"/>
      <c r="K2304" s="16"/>
      <c r="L2304" s="16"/>
      <c r="M2304" s="16"/>
    </row>
    <row r="2305" spans="1:13" x14ac:dyDescent="0.35">
      <c r="A2305" s="11" t="s">
        <v>1275</v>
      </c>
      <c r="B2305" s="11" t="s">
        <v>19</v>
      </c>
      <c r="C2305" s="11" t="s">
        <v>249</v>
      </c>
      <c r="D2305" s="23" t="s">
        <v>1276</v>
      </c>
      <c r="E2305" s="10"/>
      <c r="F2305" s="10"/>
      <c r="G2305" s="10"/>
      <c r="H2305" s="10"/>
      <c r="I2305" s="10"/>
      <c r="J2305" s="10"/>
      <c r="K2305" s="12">
        <f>K2314</f>
        <v>62</v>
      </c>
      <c r="L2305" s="12">
        <f>L2314</f>
        <v>0</v>
      </c>
      <c r="M2305" s="12">
        <f>M2314</f>
        <v>0</v>
      </c>
    </row>
    <row r="2306" spans="1:13" ht="94.5" x14ac:dyDescent="0.35">
      <c r="A2306" s="10"/>
      <c r="B2306" s="10"/>
      <c r="C2306" s="10"/>
      <c r="D2306" s="13" t="s">
        <v>1277</v>
      </c>
      <c r="E2306" s="10"/>
      <c r="F2306" s="10"/>
      <c r="G2306" s="10"/>
      <c r="H2306" s="10"/>
      <c r="I2306" s="10"/>
      <c r="J2306" s="10"/>
      <c r="K2306" s="10"/>
      <c r="L2306" s="10"/>
      <c r="M2306" s="10"/>
    </row>
    <row r="2307" spans="1:13" x14ac:dyDescent="0.35">
      <c r="A2307" s="10"/>
      <c r="B2307" s="10"/>
      <c r="C2307" s="10"/>
      <c r="D2307" s="13"/>
      <c r="E2307" s="11" t="s">
        <v>0</v>
      </c>
      <c r="F2307" s="10">
        <v>11</v>
      </c>
      <c r="G2307" s="14">
        <v>0</v>
      </c>
      <c r="H2307" s="14">
        <v>0</v>
      </c>
      <c r="I2307" s="14">
        <v>0</v>
      </c>
      <c r="J2307" s="12">
        <f t="shared" ref="J2307:J2313" si="75">F2307*(G2307+ (G2307= 0))*(H2307+ (H2307= 0))*(I2307+ (I2307= 0))</f>
        <v>11</v>
      </c>
      <c r="K2307" s="10"/>
      <c r="L2307" s="10"/>
      <c r="M2307" s="10"/>
    </row>
    <row r="2308" spans="1:13" x14ac:dyDescent="0.35">
      <c r="A2308" s="10"/>
      <c r="B2308" s="10"/>
      <c r="C2308" s="10"/>
      <c r="D2308" s="13"/>
      <c r="E2308" s="11" t="s">
        <v>0</v>
      </c>
      <c r="F2308" s="10">
        <v>9</v>
      </c>
      <c r="G2308" s="14">
        <v>0</v>
      </c>
      <c r="H2308" s="14">
        <v>0</v>
      </c>
      <c r="I2308" s="14">
        <v>0</v>
      </c>
      <c r="J2308" s="12">
        <f t="shared" si="75"/>
        <v>9</v>
      </c>
      <c r="K2308" s="10"/>
      <c r="L2308" s="10"/>
      <c r="M2308" s="10"/>
    </row>
    <row r="2309" spans="1:13" x14ac:dyDescent="0.35">
      <c r="A2309" s="10"/>
      <c r="B2309" s="10"/>
      <c r="C2309" s="10"/>
      <c r="D2309" s="13"/>
      <c r="E2309" s="11" t="s">
        <v>0</v>
      </c>
      <c r="F2309" s="10">
        <v>10</v>
      </c>
      <c r="G2309" s="14">
        <v>0</v>
      </c>
      <c r="H2309" s="14">
        <v>0</v>
      </c>
      <c r="I2309" s="14">
        <v>0</v>
      </c>
      <c r="J2309" s="12">
        <f t="shared" si="75"/>
        <v>10</v>
      </c>
      <c r="K2309" s="10"/>
      <c r="L2309" s="10"/>
      <c r="M2309" s="10"/>
    </row>
    <row r="2310" spans="1:13" x14ac:dyDescent="0.35">
      <c r="A2310" s="10"/>
      <c r="B2310" s="10"/>
      <c r="C2310" s="10"/>
      <c r="D2310" s="13"/>
      <c r="E2310" s="11" t="s">
        <v>0</v>
      </c>
      <c r="F2310" s="10">
        <v>10</v>
      </c>
      <c r="G2310" s="14">
        <v>0</v>
      </c>
      <c r="H2310" s="14">
        <v>0</v>
      </c>
      <c r="I2310" s="14">
        <v>0</v>
      </c>
      <c r="J2310" s="12">
        <f t="shared" si="75"/>
        <v>10</v>
      </c>
      <c r="K2310" s="10"/>
      <c r="L2310" s="10"/>
      <c r="M2310" s="10"/>
    </row>
    <row r="2311" spans="1:13" x14ac:dyDescent="0.35">
      <c r="A2311" s="10"/>
      <c r="B2311" s="10"/>
      <c r="C2311" s="10"/>
      <c r="D2311" s="13"/>
      <c r="E2311" s="11" t="s">
        <v>0</v>
      </c>
      <c r="F2311" s="10">
        <v>10</v>
      </c>
      <c r="G2311" s="14">
        <v>0</v>
      </c>
      <c r="H2311" s="14">
        <v>0</v>
      </c>
      <c r="I2311" s="14">
        <v>0</v>
      </c>
      <c r="J2311" s="12">
        <f t="shared" si="75"/>
        <v>10</v>
      </c>
      <c r="K2311" s="10"/>
      <c r="L2311" s="10"/>
      <c r="M2311" s="10"/>
    </row>
    <row r="2312" spans="1:13" x14ac:dyDescent="0.35">
      <c r="A2312" s="10"/>
      <c r="B2312" s="10"/>
      <c r="C2312" s="10"/>
      <c r="D2312" s="13"/>
      <c r="E2312" s="11" t="s">
        <v>0</v>
      </c>
      <c r="F2312" s="10">
        <v>12</v>
      </c>
      <c r="G2312" s="14">
        <v>0</v>
      </c>
      <c r="H2312" s="14">
        <v>0</v>
      </c>
      <c r="I2312" s="14">
        <v>0</v>
      </c>
      <c r="J2312" s="12">
        <f t="shared" si="75"/>
        <v>12</v>
      </c>
      <c r="K2312" s="10"/>
      <c r="L2312" s="10"/>
      <c r="M2312" s="10"/>
    </row>
    <row r="2313" spans="1:13" x14ac:dyDescent="0.35">
      <c r="A2313" s="10"/>
      <c r="B2313" s="10"/>
      <c r="C2313" s="10"/>
      <c r="D2313" s="13"/>
      <c r="E2313" s="11" t="s">
        <v>0</v>
      </c>
      <c r="F2313" s="10">
        <v>0</v>
      </c>
      <c r="G2313" s="14">
        <v>0</v>
      </c>
      <c r="H2313" s="14">
        <v>0</v>
      </c>
      <c r="I2313" s="14">
        <v>0</v>
      </c>
      <c r="J2313" s="12">
        <f t="shared" si="75"/>
        <v>0</v>
      </c>
      <c r="K2313" s="10"/>
      <c r="L2313" s="10"/>
      <c r="M2313" s="10"/>
    </row>
    <row r="2314" spans="1:13" x14ac:dyDescent="0.35">
      <c r="A2314" s="10"/>
      <c r="B2314" s="10"/>
      <c r="C2314" s="10"/>
      <c r="D2314" s="13"/>
      <c r="E2314" s="10"/>
      <c r="F2314" s="10"/>
      <c r="G2314" s="10"/>
      <c r="H2314" s="10"/>
      <c r="I2314" s="10"/>
      <c r="J2314" s="15" t="s">
        <v>1278</v>
      </c>
      <c r="K2314" s="9">
        <f>SUM(J2307:J2313)</f>
        <v>62</v>
      </c>
      <c r="L2314" s="14">
        <v>0</v>
      </c>
      <c r="M2314" s="9">
        <f>ROUND(L2314*K2314,2)</f>
        <v>0</v>
      </c>
    </row>
    <row r="2315" spans="1:13" ht="1.1499999999999999" customHeight="1" x14ac:dyDescent="0.35">
      <c r="A2315" s="16"/>
      <c r="B2315" s="16"/>
      <c r="C2315" s="16"/>
      <c r="D2315" s="24"/>
      <c r="E2315" s="16"/>
      <c r="F2315" s="16"/>
      <c r="G2315" s="16"/>
      <c r="H2315" s="16"/>
      <c r="I2315" s="16"/>
      <c r="J2315" s="16"/>
      <c r="K2315" s="16"/>
      <c r="L2315" s="16"/>
      <c r="M2315" s="16"/>
    </row>
    <row r="2316" spans="1:13" x14ac:dyDescent="0.35">
      <c r="A2316" s="11" t="s">
        <v>1279</v>
      </c>
      <c r="B2316" s="11" t="s">
        <v>715</v>
      </c>
      <c r="C2316" s="11" t="s">
        <v>36</v>
      </c>
      <c r="D2316" s="23" t="s">
        <v>1280</v>
      </c>
      <c r="E2316" s="10"/>
      <c r="F2316" s="10"/>
      <c r="G2316" s="10"/>
      <c r="H2316" s="10"/>
      <c r="I2316" s="10"/>
      <c r="J2316" s="10"/>
      <c r="K2316" s="12">
        <f>K2319</f>
        <v>2</v>
      </c>
      <c r="L2316" s="12">
        <f>L2319</f>
        <v>0</v>
      </c>
      <c r="M2316" s="12">
        <f>M2319</f>
        <v>0</v>
      </c>
    </row>
    <row r="2317" spans="1:13" x14ac:dyDescent="0.35">
      <c r="A2317" s="10"/>
      <c r="B2317" s="10"/>
      <c r="C2317" s="10"/>
      <c r="D2317" s="13"/>
      <c r="E2317" s="11" t="s">
        <v>1281</v>
      </c>
      <c r="F2317" s="10">
        <v>2</v>
      </c>
      <c r="G2317" s="14">
        <v>0</v>
      </c>
      <c r="H2317" s="14">
        <v>0</v>
      </c>
      <c r="I2317" s="14">
        <v>0</v>
      </c>
      <c r="J2317" s="12">
        <f>F2317*(G2317+ (G2317= 0))*(H2317+ (H2317= 0))*(I2317+ (I2317= 0))</f>
        <v>2</v>
      </c>
      <c r="K2317" s="10"/>
      <c r="L2317" s="10"/>
      <c r="M2317" s="10"/>
    </row>
    <row r="2318" spans="1:13" x14ac:dyDescent="0.35">
      <c r="A2318" s="10"/>
      <c r="B2318" s="10"/>
      <c r="C2318" s="10"/>
      <c r="D2318" s="13"/>
      <c r="E2318" s="11" t="s">
        <v>0</v>
      </c>
      <c r="F2318" s="10">
        <v>0</v>
      </c>
      <c r="G2318" s="14">
        <v>0</v>
      </c>
      <c r="H2318" s="14">
        <v>0</v>
      </c>
      <c r="I2318" s="14">
        <v>0</v>
      </c>
      <c r="J2318" s="12">
        <f>F2318*(G2318+ (G2318= 0))*(H2318+ (H2318= 0))*(I2318+ (I2318= 0))</f>
        <v>0</v>
      </c>
      <c r="K2318" s="10"/>
      <c r="L2318" s="10"/>
      <c r="M2318" s="10"/>
    </row>
    <row r="2319" spans="1:13" x14ac:dyDescent="0.35">
      <c r="A2319" s="10"/>
      <c r="B2319" s="10"/>
      <c r="C2319" s="10"/>
      <c r="D2319" s="13"/>
      <c r="E2319" s="10"/>
      <c r="F2319" s="10"/>
      <c r="G2319" s="10"/>
      <c r="H2319" s="10"/>
      <c r="I2319" s="10"/>
      <c r="J2319" s="15" t="s">
        <v>1279</v>
      </c>
      <c r="K2319" s="9">
        <f>SUM(J2317:J2318)</f>
        <v>2</v>
      </c>
      <c r="L2319" s="14">
        <v>0</v>
      </c>
      <c r="M2319" s="9">
        <f>ROUND(L2319*K2319,2)</f>
        <v>0</v>
      </c>
    </row>
    <row r="2320" spans="1:13" ht="1.1499999999999999" customHeight="1" x14ac:dyDescent="0.35">
      <c r="A2320" s="16"/>
      <c r="B2320" s="16"/>
      <c r="C2320" s="16"/>
      <c r="D2320" s="24"/>
      <c r="E2320" s="16"/>
      <c r="F2320" s="16"/>
      <c r="G2320" s="16"/>
      <c r="H2320" s="16"/>
      <c r="I2320" s="16"/>
      <c r="J2320" s="16"/>
      <c r="K2320" s="16"/>
      <c r="L2320" s="16"/>
      <c r="M2320" s="16"/>
    </row>
    <row r="2321" spans="1:13" x14ac:dyDescent="0.35">
      <c r="A2321" s="11" t="s">
        <v>1282</v>
      </c>
      <c r="B2321" s="11" t="s">
        <v>19</v>
      </c>
      <c r="C2321" s="11" t="s">
        <v>249</v>
      </c>
      <c r="D2321" s="23" t="s">
        <v>1283</v>
      </c>
      <c r="E2321" s="10"/>
      <c r="F2321" s="10"/>
      <c r="G2321" s="10"/>
      <c r="H2321" s="10"/>
      <c r="I2321" s="10"/>
      <c r="J2321" s="10"/>
      <c r="K2321" s="12">
        <f>K2330</f>
        <v>14</v>
      </c>
      <c r="L2321" s="12">
        <f>L2330</f>
        <v>0</v>
      </c>
      <c r="M2321" s="12">
        <f>M2330</f>
        <v>0</v>
      </c>
    </row>
    <row r="2322" spans="1:13" ht="42" x14ac:dyDescent="0.35">
      <c r="A2322" s="10"/>
      <c r="B2322" s="10"/>
      <c r="C2322" s="10"/>
      <c r="D2322" s="13" t="s">
        <v>1284</v>
      </c>
      <c r="E2322" s="10"/>
      <c r="F2322" s="10"/>
      <c r="G2322" s="10"/>
      <c r="H2322" s="10"/>
      <c r="I2322" s="10"/>
      <c r="J2322" s="10"/>
      <c r="K2322" s="10"/>
      <c r="L2322" s="10"/>
      <c r="M2322" s="10"/>
    </row>
    <row r="2323" spans="1:13" x14ac:dyDescent="0.35">
      <c r="A2323" s="10"/>
      <c r="B2323" s="10"/>
      <c r="C2323" s="10"/>
      <c r="D2323" s="13"/>
      <c r="E2323" s="11" t="s">
        <v>0</v>
      </c>
      <c r="F2323" s="10">
        <v>3</v>
      </c>
      <c r="G2323" s="14">
        <v>0</v>
      </c>
      <c r="H2323" s="14">
        <v>0</v>
      </c>
      <c r="I2323" s="14">
        <v>0</v>
      </c>
      <c r="J2323" s="12">
        <f t="shared" ref="J2323:J2329" si="76">F2323*(G2323+ (G2323= 0))*(H2323+ (H2323= 0))*(I2323+ (I2323= 0))</f>
        <v>3</v>
      </c>
      <c r="K2323" s="10"/>
      <c r="L2323" s="10"/>
      <c r="M2323" s="10"/>
    </row>
    <row r="2324" spans="1:13" x14ac:dyDescent="0.35">
      <c r="A2324" s="10"/>
      <c r="B2324" s="10"/>
      <c r="C2324" s="10"/>
      <c r="D2324" s="13"/>
      <c r="E2324" s="11" t="s">
        <v>0</v>
      </c>
      <c r="F2324" s="10">
        <v>3</v>
      </c>
      <c r="G2324" s="14">
        <v>0</v>
      </c>
      <c r="H2324" s="14">
        <v>0</v>
      </c>
      <c r="I2324" s="14">
        <v>0</v>
      </c>
      <c r="J2324" s="12">
        <f t="shared" si="76"/>
        <v>3</v>
      </c>
      <c r="K2324" s="10"/>
      <c r="L2324" s="10"/>
      <c r="M2324" s="10"/>
    </row>
    <row r="2325" spans="1:13" x14ac:dyDescent="0.35">
      <c r="A2325" s="10"/>
      <c r="B2325" s="10"/>
      <c r="C2325" s="10"/>
      <c r="D2325" s="13"/>
      <c r="E2325" s="11" t="s">
        <v>0</v>
      </c>
      <c r="F2325" s="10">
        <v>2</v>
      </c>
      <c r="G2325" s="14">
        <v>0</v>
      </c>
      <c r="H2325" s="14">
        <v>0</v>
      </c>
      <c r="I2325" s="14">
        <v>0</v>
      </c>
      <c r="J2325" s="12">
        <f t="shared" si="76"/>
        <v>2</v>
      </c>
      <c r="K2325" s="10"/>
      <c r="L2325" s="10"/>
      <c r="M2325" s="10"/>
    </row>
    <row r="2326" spans="1:13" x14ac:dyDescent="0.35">
      <c r="A2326" s="10"/>
      <c r="B2326" s="10"/>
      <c r="C2326" s="10"/>
      <c r="D2326" s="13"/>
      <c r="E2326" s="11" t="s">
        <v>0</v>
      </c>
      <c r="F2326" s="10">
        <v>2</v>
      </c>
      <c r="G2326" s="14">
        <v>0</v>
      </c>
      <c r="H2326" s="14">
        <v>0</v>
      </c>
      <c r="I2326" s="14">
        <v>0</v>
      </c>
      <c r="J2326" s="12">
        <f t="shared" si="76"/>
        <v>2</v>
      </c>
      <c r="K2326" s="10"/>
      <c r="L2326" s="10"/>
      <c r="M2326" s="10"/>
    </row>
    <row r="2327" spans="1:13" x14ac:dyDescent="0.35">
      <c r="A2327" s="10"/>
      <c r="B2327" s="10"/>
      <c r="C2327" s="10"/>
      <c r="D2327" s="13"/>
      <c r="E2327" s="11" t="s">
        <v>0</v>
      </c>
      <c r="F2327" s="10">
        <v>2</v>
      </c>
      <c r="G2327" s="14">
        <v>0</v>
      </c>
      <c r="H2327" s="14">
        <v>0</v>
      </c>
      <c r="I2327" s="14">
        <v>0</v>
      </c>
      <c r="J2327" s="12">
        <f t="shared" si="76"/>
        <v>2</v>
      </c>
      <c r="K2327" s="10"/>
      <c r="L2327" s="10"/>
      <c r="M2327" s="10"/>
    </row>
    <row r="2328" spans="1:13" x14ac:dyDescent="0.35">
      <c r="A2328" s="10"/>
      <c r="B2328" s="10"/>
      <c r="C2328" s="10"/>
      <c r="D2328" s="13"/>
      <c r="E2328" s="11" t="s">
        <v>0</v>
      </c>
      <c r="F2328" s="10">
        <v>2</v>
      </c>
      <c r="G2328" s="14">
        <v>0</v>
      </c>
      <c r="H2328" s="14">
        <v>0</v>
      </c>
      <c r="I2328" s="14">
        <v>0</v>
      </c>
      <c r="J2328" s="12">
        <f t="shared" si="76"/>
        <v>2</v>
      </c>
      <c r="K2328" s="10"/>
      <c r="L2328" s="10"/>
      <c r="M2328" s="10"/>
    </row>
    <row r="2329" spans="1:13" x14ac:dyDescent="0.35">
      <c r="A2329" s="10"/>
      <c r="B2329" s="10"/>
      <c r="C2329" s="10"/>
      <c r="D2329" s="13"/>
      <c r="E2329" s="11" t="s">
        <v>0</v>
      </c>
      <c r="F2329" s="10">
        <v>0</v>
      </c>
      <c r="G2329" s="14">
        <v>0</v>
      </c>
      <c r="H2329" s="14">
        <v>0</v>
      </c>
      <c r="I2329" s="14">
        <v>0</v>
      </c>
      <c r="J2329" s="12">
        <f t="shared" si="76"/>
        <v>0</v>
      </c>
      <c r="K2329" s="10"/>
      <c r="L2329" s="10"/>
      <c r="M2329" s="10"/>
    </row>
    <row r="2330" spans="1:13" x14ac:dyDescent="0.35">
      <c r="A2330" s="10"/>
      <c r="B2330" s="10"/>
      <c r="C2330" s="10"/>
      <c r="D2330" s="13"/>
      <c r="E2330" s="10"/>
      <c r="F2330" s="10"/>
      <c r="G2330" s="10"/>
      <c r="H2330" s="10"/>
      <c r="I2330" s="10"/>
      <c r="J2330" s="15" t="s">
        <v>1285</v>
      </c>
      <c r="K2330" s="9">
        <f>SUM(J2323:J2329)</f>
        <v>14</v>
      </c>
      <c r="L2330" s="14">
        <v>0</v>
      </c>
      <c r="M2330" s="9">
        <f>ROUND(L2330*K2330,2)</f>
        <v>0</v>
      </c>
    </row>
    <row r="2331" spans="1:13" ht="1.1499999999999999" customHeight="1" x14ac:dyDescent="0.35">
      <c r="A2331" s="16"/>
      <c r="B2331" s="16"/>
      <c r="C2331" s="16"/>
      <c r="D2331" s="24"/>
      <c r="E2331" s="16"/>
      <c r="F2331" s="16"/>
      <c r="G2331" s="16"/>
      <c r="H2331" s="16"/>
      <c r="I2331" s="16"/>
      <c r="J2331" s="16"/>
      <c r="K2331" s="16"/>
      <c r="L2331" s="16"/>
      <c r="M2331" s="16"/>
    </row>
    <row r="2332" spans="1:13" x14ac:dyDescent="0.35">
      <c r="A2332" s="11" t="s">
        <v>1286</v>
      </c>
      <c r="B2332" s="11" t="s">
        <v>19</v>
      </c>
      <c r="C2332" s="11" t="s">
        <v>249</v>
      </c>
      <c r="D2332" s="23" t="s">
        <v>1287</v>
      </c>
      <c r="E2332" s="10"/>
      <c r="F2332" s="10"/>
      <c r="G2332" s="10"/>
      <c r="H2332" s="10"/>
      <c r="I2332" s="10"/>
      <c r="J2332" s="10"/>
      <c r="K2332" s="12">
        <f>K2337</f>
        <v>7</v>
      </c>
      <c r="L2332" s="12">
        <f>L2337</f>
        <v>0</v>
      </c>
      <c r="M2332" s="12">
        <f>M2337</f>
        <v>0</v>
      </c>
    </row>
    <row r="2333" spans="1:13" ht="52.5" x14ac:dyDescent="0.35">
      <c r="A2333" s="10"/>
      <c r="B2333" s="10"/>
      <c r="C2333" s="10"/>
      <c r="D2333" s="13" t="s">
        <v>1288</v>
      </c>
      <c r="E2333" s="10"/>
      <c r="F2333" s="10"/>
      <c r="G2333" s="10"/>
      <c r="H2333" s="10"/>
      <c r="I2333" s="10"/>
      <c r="J2333" s="10"/>
      <c r="K2333" s="10"/>
      <c r="L2333" s="10"/>
      <c r="M2333" s="10"/>
    </row>
    <row r="2334" spans="1:13" x14ac:dyDescent="0.35">
      <c r="A2334" s="10"/>
      <c r="B2334" s="10"/>
      <c r="C2334" s="10"/>
      <c r="D2334" s="13"/>
      <c r="E2334" s="11" t="s">
        <v>0</v>
      </c>
      <c r="F2334" s="10">
        <v>6</v>
      </c>
      <c r="G2334" s="14">
        <v>1</v>
      </c>
      <c r="H2334" s="14">
        <v>0</v>
      </c>
      <c r="I2334" s="14">
        <v>0</v>
      </c>
      <c r="J2334" s="12">
        <f>F2334*(G2334+ (G2334= 0))*(H2334+ (H2334= 0))*(I2334+ (I2334= 0))</f>
        <v>6</v>
      </c>
      <c r="K2334" s="10"/>
      <c r="L2334" s="10"/>
      <c r="M2334" s="10"/>
    </row>
    <row r="2335" spans="1:13" x14ac:dyDescent="0.35">
      <c r="A2335" s="10"/>
      <c r="B2335" s="10"/>
      <c r="C2335" s="10"/>
      <c r="D2335" s="13"/>
      <c r="E2335" s="11" t="s">
        <v>0</v>
      </c>
      <c r="F2335" s="10">
        <v>1</v>
      </c>
      <c r="G2335" s="14">
        <v>0</v>
      </c>
      <c r="H2335" s="14">
        <v>0</v>
      </c>
      <c r="I2335" s="14">
        <v>0</v>
      </c>
      <c r="J2335" s="12">
        <f>F2335*(G2335+ (G2335= 0))*(H2335+ (H2335= 0))*(I2335+ (I2335= 0))</f>
        <v>1</v>
      </c>
      <c r="K2335" s="10"/>
      <c r="L2335" s="10"/>
      <c r="M2335" s="10"/>
    </row>
    <row r="2336" spans="1:13" x14ac:dyDescent="0.35">
      <c r="A2336" s="10"/>
      <c r="B2336" s="10"/>
      <c r="C2336" s="10"/>
      <c r="D2336" s="13"/>
      <c r="E2336" s="11" t="s">
        <v>0</v>
      </c>
      <c r="F2336" s="10">
        <v>0</v>
      </c>
      <c r="G2336" s="14">
        <v>0</v>
      </c>
      <c r="H2336" s="14">
        <v>0</v>
      </c>
      <c r="I2336" s="14">
        <v>0</v>
      </c>
      <c r="J2336" s="12">
        <f>F2336*(G2336+ (G2336= 0))*(H2336+ (H2336= 0))*(I2336+ (I2336= 0))</f>
        <v>0</v>
      </c>
      <c r="K2336" s="10"/>
      <c r="L2336" s="10"/>
      <c r="M2336" s="10"/>
    </row>
    <row r="2337" spans="1:13" x14ac:dyDescent="0.35">
      <c r="A2337" s="10"/>
      <c r="B2337" s="10"/>
      <c r="C2337" s="10"/>
      <c r="D2337" s="13"/>
      <c r="E2337" s="10"/>
      <c r="F2337" s="10"/>
      <c r="G2337" s="10"/>
      <c r="H2337" s="10"/>
      <c r="I2337" s="10"/>
      <c r="J2337" s="15" t="s">
        <v>1289</v>
      </c>
      <c r="K2337" s="9">
        <f>SUM(J2334:J2336)</f>
        <v>7</v>
      </c>
      <c r="L2337" s="14">
        <v>0</v>
      </c>
      <c r="M2337" s="9">
        <f>ROUND(L2337*K2337,2)</f>
        <v>0</v>
      </c>
    </row>
    <row r="2338" spans="1:13" ht="1.1499999999999999" customHeight="1" x14ac:dyDescent="0.35">
      <c r="A2338" s="16"/>
      <c r="B2338" s="16"/>
      <c r="C2338" s="16"/>
      <c r="D2338" s="24"/>
      <c r="E2338" s="16"/>
      <c r="F2338" s="16"/>
      <c r="G2338" s="16"/>
      <c r="H2338" s="16"/>
      <c r="I2338" s="16"/>
      <c r="J2338" s="16"/>
      <c r="K2338" s="16"/>
      <c r="L2338" s="16"/>
      <c r="M2338" s="16"/>
    </row>
    <row r="2339" spans="1:13" x14ac:dyDescent="0.35">
      <c r="A2339" s="11" t="s">
        <v>1290</v>
      </c>
      <c r="B2339" s="11" t="s">
        <v>715</v>
      </c>
      <c r="C2339" s="11" t="s">
        <v>36</v>
      </c>
      <c r="D2339" s="23" t="s">
        <v>1291</v>
      </c>
      <c r="E2339" s="10"/>
      <c r="F2339" s="10"/>
      <c r="G2339" s="10"/>
      <c r="H2339" s="10"/>
      <c r="I2339" s="10"/>
      <c r="J2339" s="10"/>
      <c r="K2339" s="12">
        <f>K2343</f>
        <v>1</v>
      </c>
      <c r="L2339" s="12">
        <f>L2343</f>
        <v>0</v>
      </c>
      <c r="M2339" s="12">
        <f>M2343</f>
        <v>0</v>
      </c>
    </row>
    <row r="2340" spans="1:13" ht="52.5" x14ac:dyDescent="0.35">
      <c r="A2340" s="10"/>
      <c r="B2340" s="10"/>
      <c r="C2340" s="10"/>
      <c r="D2340" s="13" t="s">
        <v>1292</v>
      </c>
      <c r="E2340" s="10"/>
      <c r="F2340" s="10"/>
      <c r="G2340" s="10"/>
      <c r="H2340" s="10"/>
      <c r="I2340" s="10"/>
      <c r="J2340" s="10"/>
      <c r="K2340" s="10"/>
      <c r="L2340" s="10"/>
      <c r="M2340" s="10"/>
    </row>
    <row r="2341" spans="1:13" x14ac:dyDescent="0.35">
      <c r="A2341" s="10"/>
      <c r="B2341" s="10"/>
      <c r="C2341" s="10"/>
      <c r="D2341" s="13"/>
      <c r="E2341" s="11" t="s">
        <v>0</v>
      </c>
      <c r="F2341" s="10">
        <v>1</v>
      </c>
      <c r="G2341" s="14">
        <v>0</v>
      </c>
      <c r="H2341" s="14">
        <v>0</v>
      </c>
      <c r="I2341" s="14">
        <v>0</v>
      </c>
      <c r="J2341" s="12">
        <f>F2341*(G2341+ (G2341= 0))*(H2341+ (H2341= 0))*(I2341+ (I2341= 0))</f>
        <v>1</v>
      </c>
      <c r="K2341" s="10"/>
      <c r="L2341" s="10"/>
      <c r="M2341" s="10"/>
    </row>
    <row r="2342" spans="1:13" x14ac:dyDescent="0.35">
      <c r="A2342" s="10"/>
      <c r="B2342" s="10"/>
      <c r="C2342" s="10"/>
      <c r="D2342" s="13"/>
      <c r="E2342" s="11" t="s">
        <v>0</v>
      </c>
      <c r="F2342" s="10">
        <v>0</v>
      </c>
      <c r="G2342" s="14">
        <v>0</v>
      </c>
      <c r="H2342" s="14">
        <v>0</v>
      </c>
      <c r="I2342" s="14">
        <v>0</v>
      </c>
      <c r="J2342" s="12">
        <f>F2342*(G2342+ (G2342= 0))*(H2342+ (H2342= 0))*(I2342+ (I2342= 0))</f>
        <v>0</v>
      </c>
      <c r="K2342" s="10"/>
      <c r="L2342" s="10"/>
      <c r="M2342" s="10"/>
    </row>
    <row r="2343" spans="1:13" x14ac:dyDescent="0.35">
      <c r="A2343" s="10"/>
      <c r="B2343" s="10"/>
      <c r="C2343" s="10"/>
      <c r="D2343" s="13"/>
      <c r="E2343" s="10"/>
      <c r="F2343" s="10"/>
      <c r="G2343" s="10"/>
      <c r="H2343" s="10"/>
      <c r="I2343" s="10"/>
      <c r="J2343" s="15" t="s">
        <v>1290</v>
      </c>
      <c r="K2343" s="9">
        <f>SUM(J2341:J2342)</f>
        <v>1</v>
      </c>
      <c r="L2343" s="14">
        <v>0</v>
      </c>
      <c r="M2343" s="9">
        <f>ROUND(L2343*K2343,2)</f>
        <v>0</v>
      </c>
    </row>
    <row r="2344" spans="1:13" ht="1.1499999999999999" customHeight="1" x14ac:dyDescent="0.35">
      <c r="A2344" s="16"/>
      <c r="B2344" s="16"/>
      <c r="C2344" s="16"/>
      <c r="D2344" s="24"/>
      <c r="E2344" s="16"/>
      <c r="F2344" s="16"/>
      <c r="G2344" s="16"/>
      <c r="H2344" s="16"/>
      <c r="I2344" s="16"/>
      <c r="J2344" s="16"/>
      <c r="K2344" s="16"/>
      <c r="L2344" s="16"/>
      <c r="M2344" s="16"/>
    </row>
    <row r="2345" spans="1:13" x14ac:dyDescent="0.35">
      <c r="A2345" s="11" t="s">
        <v>1293</v>
      </c>
      <c r="B2345" s="11" t="s">
        <v>19</v>
      </c>
      <c r="C2345" s="11" t="s">
        <v>249</v>
      </c>
      <c r="D2345" s="23" t="s">
        <v>1294</v>
      </c>
      <c r="E2345" s="10"/>
      <c r="F2345" s="10"/>
      <c r="G2345" s="10"/>
      <c r="H2345" s="10"/>
      <c r="I2345" s="10"/>
      <c r="J2345" s="10"/>
      <c r="K2345" s="12">
        <f>K2351</f>
        <v>3</v>
      </c>
      <c r="L2345" s="12">
        <f>L2351</f>
        <v>0</v>
      </c>
      <c r="M2345" s="12">
        <f>M2351</f>
        <v>0</v>
      </c>
    </row>
    <row r="2346" spans="1:13" ht="73.5" x14ac:dyDescent="0.35">
      <c r="A2346" s="10"/>
      <c r="B2346" s="10"/>
      <c r="C2346" s="10"/>
      <c r="D2346" s="13" t="s">
        <v>1295</v>
      </c>
      <c r="E2346" s="10"/>
      <c r="F2346" s="10"/>
      <c r="G2346" s="10"/>
      <c r="H2346" s="10"/>
      <c r="I2346" s="10"/>
      <c r="J2346" s="10"/>
      <c r="K2346" s="10"/>
      <c r="L2346" s="10"/>
      <c r="M2346" s="10"/>
    </row>
    <row r="2347" spans="1:13" x14ac:dyDescent="0.35">
      <c r="A2347" s="10"/>
      <c r="B2347" s="10"/>
      <c r="C2347" s="10"/>
      <c r="D2347" s="13"/>
      <c r="E2347" s="11" t="s">
        <v>0</v>
      </c>
      <c r="F2347" s="10">
        <v>1</v>
      </c>
      <c r="G2347" s="14">
        <v>0</v>
      </c>
      <c r="H2347" s="14">
        <v>0</v>
      </c>
      <c r="I2347" s="14">
        <v>0</v>
      </c>
      <c r="J2347" s="12">
        <f>F2347*(G2347+ (G2347= 0))*(H2347+ (H2347= 0))*(I2347+ (I2347= 0))</f>
        <v>1</v>
      </c>
      <c r="K2347" s="10"/>
      <c r="L2347" s="10"/>
      <c r="M2347" s="10"/>
    </row>
    <row r="2348" spans="1:13" x14ac:dyDescent="0.35">
      <c r="A2348" s="10"/>
      <c r="B2348" s="10"/>
      <c r="C2348" s="10"/>
      <c r="D2348" s="13"/>
      <c r="E2348" s="11" t="s">
        <v>0</v>
      </c>
      <c r="F2348" s="10">
        <v>1</v>
      </c>
      <c r="G2348" s="14">
        <v>0</v>
      </c>
      <c r="H2348" s="14">
        <v>0</v>
      </c>
      <c r="I2348" s="14">
        <v>0</v>
      </c>
      <c r="J2348" s="12">
        <f>F2348*(G2348+ (G2348= 0))*(H2348+ (H2348= 0))*(I2348+ (I2348= 0))</f>
        <v>1</v>
      </c>
      <c r="K2348" s="10"/>
      <c r="L2348" s="10"/>
      <c r="M2348" s="10"/>
    </row>
    <row r="2349" spans="1:13" x14ac:dyDescent="0.35">
      <c r="A2349" s="10"/>
      <c r="B2349" s="10"/>
      <c r="C2349" s="10"/>
      <c r="D2349" s="13"/>
      <c r="E2349" s="11" t="s">
        <v>0</v>
      </c>
      <c r="F2349" s="10">
        <v>1</v>
      </c>
      <c r="G2349" s="14">
        <v>0</v>
      </c>
      <c r="H2349" s="14">
        <v>0</v>
      </c>
      <c r="I2349" s="14">
        <v>0</v>
      </c>
      <c r="J2349" s="12">
        <f>F2349*(G2349+ (G2349= 0))*(H2349+ (H2349= 0))*(I2349+ (I2349= 0))</f>
        <v>1</v>
      </c>
      <c r="K2349" s="10"/>
      <c r="L2349" s="10"/>
      <c r="M2349" s="10"/>
    </row>
    <row r="2350" spans="1:13" x14ac:dyDescent="0.35">
      <c r="A2350" s="10"/>
      <c r="B2350" s="10"/>
      <c r="C2350" s="10"/>
      <c r="D2350" s="13"/>
      <c r="E2350" s="11" t="s">
        <v>0</v>
      </c>
      <c r="F2350" s="10">
        <v>0</v>
      </c>
      <c r="G2350" s="14">
        <v>0</v>
      </c>
      <c r="H2350" s="14">
        <v>0</v>
      </c>
      <c r="I2350" s="14">
        <v>0</v>
      </c>
      <c r="J2350" s="12">
        <f>F2350*(G2350+ (G2350= 0))*(H2350+ (H2350= 0))*(I2350+ (I2350= 0))</f>
        <v>0</v>
      </c>
      <c r="K2350" s="10"/>
      <c r="L2350" s="10"/>
      <c r="M2350" s="10"/>
    </row>
    <row r="2351" spans="1:13" x14ac:dyDescent="0.35">
      <c r="A2351" s="10"/>
      <c r="B2351" s="10"/>
      <c r="C2351" s="10"/>
      <c r="D2351" s="13"/>
      <c r="E2351" s="10"/>
      <c r="F2351" s="10"/>
      <c r="G2351" s="10"/>
      <c r="H2351" s="10"/>
      <c r="I2351" s="10"/>
      <c r="J2351" s="15" t="s">
        <v>1296</v>
      </c>
      <c r="K2351" s="9">
        <f>SUM(J2347:J2350)</f>
        <v>3</v>
      </c>
      <c r="L2351" s="14">
        <v>0</v>
      </c>
      <c r="M2351" s="9">
        <f>ROUND(L2351*K2351,2)</f>
        <v>0</v>
      </c>
    </row>
    <row r="2352" spans="1:13" ht="1.1499999999999999" customHeight="1" x14ac:dyDescent="0.35">
      <c r="A2352" s="16"/>
      <c r="B2352" s="16"/>
      <c r="C2352" s="16"/>
      <c r="D2352" s="24"/>
      <c r="E2352" s="16"/>
      <c r="F2352" s="16"/>
      <c r="G2352" s="16"/>
      <c r="H2352" s="16"/>
      <c r="I2352" s="16"/>
      <c r="J2352" s="16"/>
      <c r="K2352" s="16"/>
      <c r="L2352" s="16"/>
      <c r="M2352" s="16"/>
    </row>
    <row r="2353" spans="1:13" x14ac:dyDescent="0.35">
      <c r="A2353" s="11" t="s">
        <v>1297</v>
      </c>
      <c r="B2353" s="11" t="s">
        <v>19</v>
      </c>
      <c r="C2353" s="11" t="s">
        <v>249</v>
      </c>
      <c r="D2353" s="23" t="s">
        <v>1298</v>
      </c>
      <c r="E2353" s="10"/>
      <c r="F2353" s="10"/>
      <c r="G2353" s="10"/>
      <c r="H2353" s="10"/>
      <c r="I2353" s="10"/>
      <c r="J2353" s="10"/>
      <c r="K2353" s="12">
        <f>K2358</f>
        <v>1</v>
      </c>
      <c r="L2353" s="12">
        <f>L2358</f>
        <v>0</v>
      </c>
      <c r="M2353" s="12">
        <f>M2358</f>
        <v>0</v>
      </c>
    </row>
    <row r="2354" spans="1:13" ht="63" x14ac:dyDescent="0.35">
      <c r="A2354" s="10"/>
      <c r="B2354" s="10"/>
      <c r="C2354" s="10"/>
      <c r="D2354" s="13" t="s">
        <v>1299</v>
      </c>
      <c r="E2354" s="10"/>
      <c r="F2354" s="10"/>
      <c r="G2354" s="10"/>
      <c r="H2354" s="10"/>
      <c r="I2354" s="10"/>
      <c r="J2354" s="10"/>
      <c r="K2354" s="10"/>
      <c r="L2354" s="10"/>
      <c r="M2354" s="10"/>
    </row>
    <row r="2355" spans="1:13" x14ac:dyDescent="0.35">
      <c r="A2355" s="10"/>
      <c r="B2355" s="10"/>
      <c r="C2355" s="10"/>
      <c r="D2355" s="13"/>
      <c r="E2355" s="11" t="s">
        <v>0</v>
      </c>
      <c r="F2355" s="10">
        <v>1</v>
      </c>
      <c r="G2355" s="14">
        <v>0</v>
      </c>
      <c r="H2355" s="14">
        <v>0</v>
      </c>
      <c r="I2355" s="14">
        <v>0</v>
      </c>
      <c r="J2355" s="12">
        <f>F2355*(G2355+ (G2355= 0))*(H2355+ (H2355= 0))*(I2355+ (I2355= 0))</f>
        <v>1</v>
      </c>
      <c r="K2355" s="10"/>
      <c r="L2355" s="10"/>
      <c r="M2355" s="10"/>
    </row>
    <row r="2356" spans="1:13" x14ac:dyDescent="0.35">
      <c r="A2356" s="10"/>
      <c r="B2356" s="10"/>
      <c r="C2356" s="10"/>
      <c r="D2356" s="13"/>
      <c r="E2356" s="11" t="s">
        <v>0</v>
      </c>
      <c r="F2356" s="10">
        <v>0</v>
      </c>
      <c r="G2356" s="14">
        <v>0</v>
      </c>
      <c r="H2356" s="14">
        <v>0</v>
      </c>
      <c r="I2356" s="14">
        <v>0</v>
      </c>
      <c r="J2356" s="12">
        <f>F2356*(G2356+ (G2356= 0))*(H2356+ (H2356= 0))*(I2356+ (I2356= 0))</f>
        <v>0</v>
      </c>
      <c r="K2356" s="10"/>
      <c r="L2356" s="10"/>
      <c r="M2356" s="10"/>
    </row>
    <row r="2357" spans="1:13" x14ac:dyDescent="0.35">
      <c r="A2357" s="10"/>
      <c r="B2357" s="10"/>
      <c r="C2357" s="10"/>
      <c r="D2357" s="13"/>
      <c r="E2357" s="11" t="s">
        <v>0</v>
      </c>
      <c r="F2357" s="10">
        <v>0</v>
      </c>
      <c r="G2357" s="14">
        <v>0</v>
      </c>
      <c r="H2357" s="14">
        <v>0</v>
      </c>
      <c r="I2357" s="14">
        <v>0</v>
      </c>
      <c r="J2357" s="12">
        <f>F2357*(G2357+ (G2357= 0))*(H2357+ (H2357= 0))*(I2357+ (I2357= 0))</f>
        <v>0</v>
      </c>
      <c r="K2357" s="10"/>
      <c r="L2357" s="10"/>
      <c r="M2357" s="10"/>
    </row>
    <row r="2358" spans="1:13" x14ac:dyDescent="0.35">
      <c r="A2358" s="10"/>
      <c r="B2358" s="10"/>
      <c r="C2358" s="10"/>
      <c r="D2358" s="13"/>
      <c r="E2358" s="10"/>
      <c r="F2358" s="10"/>
      <c r="G2358" s="10"/>
      <c r="H2358" s="10"/>
      <c r="I2358" s="10"/>
      <c r="J2358" s="15" t="s">
        <v>1300</v>
      </c>
      <c r="K2358" s="9">
        <f>SUM(J2355:J2357)</f>
        <v>1</v>
      </c>
      <c r="L2358" s="14">
        <v>0</v>
      </c>
      <c r="M2358" s="9">
        <f>ROUND(L2358*K2358,2)</f>
        <v>0</v>
      </c>
    </row>
    <row r="2359" spans="1:13" ht="1.1499999999999999" customHeight="1" x14ac:dyDescent="0.35">
      <c r="A2359" s="16"/>
      <c r="B2359" s="16"/>
      <c r="C2359" s="16"/>
      <c r="D2359" s="24"/>
      <c r="E2359" s="16"/>
      <c r="F2359" s="16"/>
      <c r="G2359" s="16"/>
      <c r="H2359" s="16"/>
      <c r="I2359" s="16"/>
      <c r="J2359" s="16"/>
      <c r="K2359" s="16"/>
      <c r="L2359" s="16"/>
      <c r="M2359" s="16"/>
    </row>
    <row r="2360" spans="1:13" x14ac:dyDescent="0.35">
      <c r="A2360" s="11" t="s">
        <v>1301</v>
      </c>
      <c r="B2360" s="11" t="s">
        <v>19</v>
      </c>
      <c r="C2360" s="11" t="s">
        <v>249</v>
      </c>
      <c r="D2360" s="23" t="s">
        <v>1302</v>
      </c>
      <c r="E2360" s="10"/>
      <c r="F2360" s="10"/>
      <c r="G2360" s="10"/>
      <c r="H2360" s="10"/>
      <c r="I2360" s="10"/>
      <c r="J2360" s="10"/>
      <c r="K2360" s="12">
        <f>K2364</f>
        <v>1</v>
      </c>
      <c r="L2360" s="12">
        <f>L2364</f>
        <v>0</v>
      </c>
      <c r="M2360" s="12">
        <f>M2364</f>
        <v>0</v>
      </c>
    </row>
    <row r="2361" spans="1:13" ht="84" x14ac:dyDescent="0.35">
      <c r="A2361" s="10"/>
      <c r="B2361" s="10"/>
      <c r="C2361" s="10"/>
      <c r="D2361" s="13" t="s">
        <v>1303</v>
      </c>
      <c r="E2361" s="10"/>
      <c r="F2361" s="10"/>
      <c r="G2361" s="10"/>
      <c r="H2361" s="10"/>
      <c r="I2361" s="10"/>
      <c r="J2361" s="10"/>
      <c r="K2361" s="10"/>
      <c r="L2361" s="10"/>
      <c r="M2361" s="10"/>
    </row>
    <row r="2362" spans="1:13" x14ac:dyDescent="0.35">
      <c r="A2362" s="10"/>
      <c r="B2362" s="10"/>
      <c r="C2362" s="10"/>
      <c r="D2362" s="13"/>
      <c r="E2362" s="11" t="s">
        <v>1304</v>
      </c>
      <c r="F2362" s="10">
        <v>1</v>
      </c>
      <c r="G2362" s="14">
        <v>0</v>
      </c>
      <c r="H2362" s="14">
        <v>0</v>
      </c>
      <c r="I2362" s="14">
        <v>0</v>
      </c>
      <c r="J2362" s="12">
        <f>F2362*(G2362+ (G2362= 0))*(H2362+ (H2362= 0))*(I2362+ (I2362= 0))</f>
        <v>1</v>
      </c>
      <c r="K2362" s="10"/>
      <c r="L2362" s="10"/>
      <c r="M2362" s="10"/>
    </row>
    <row r="2363" spans="1:13" x14ac:dyDescent="0.35">
      <c r="A2363" s="10"/>
      <c r="B2363" s="10"/>
      <c r="C2363" s="10"/>
      <c r="D2363" s="13"/>
      <c r="E2363" s="11" t="s">
        <v>0</v>
      </c>
      <c r="F2363" s="10">
        <v>0</v>
      </c>
      <c r="G2363" s="14">
        <v>0</v>
      </c>
      <c r="H2363" s="14">
        <v>0</v>
      </c>
      <c r="I2363" s="14">
        <v>0</v>
      </c>
      <c r="J2363" s="12">
        <f>F2363*(G2363+ (G2363= 0))*(H2363+ (H2363= 0))*(I2363+ (I2363= 0))</f>
        <v>0</v>
      </c>
      <c r="K2363" s="10"/>
      <c r="L2363" s="10"/>
      <c r="M2363" s="10"/>
    </row>
    <row r="2364" spans="1:13" x14ac:dyDescent="0.35">
      <c r="A2364" s="10"/>
      <c r="B2364" s="10"/>
      <c r="C2364" s="10"/>
      <c r="D2364" s="13"/>
      <c r="E2364" s="10"/>
      <c r="F2364" s="10"/>
      <c r="G2364" s="10"/>
      <c r="H2364" s="10"/>
      <c r="I2364" s="10"/>
      <c r="J2364" s="15" t="s">
        <v>1305</v>
      </c>
      <c r="K2364" s="9">
        <f>SUM(J2362:J2363)</f>
        <v>1</v>
      </c>
      <c r="L2364" s="14">
        <v>0</v>
      </c>
      <c r="M2364" s="9">
        <f>ROUND(L2364*K2364,2)</f>
        <v>0</v>
      </c>
    </row>
    <row r="2365" spans="1:13" ht="1.1499999999999999" customHeight="1" x14ac:dyDescent="0.35">
      <c r="A2365" s="16"/>
      <c r="B2365" s="16"/>
      <c r="C2365" s="16"/>
      <c r="D2365" s="24"/>
      <c r="E2365" s="16"/>
      <c r="F2365" s="16"/>
      <c r="G2365" s="16"/>
      <c r="H2365" s="16"/>
      <c r="I2365" s="16"/>
      <c r="J2365" s="16"/>
      <c r="K2365" s="16"/>
      <c r="L2365" s="16"/>
      <c r="M2365" s="16"/>
    </row>
    <row r="2366" spans="1:13" x14ac:dyDescent="0.35">
      <c r="A2366" s="11" t="s">
        <v>1306</v>
      </c>
      <c r="B2366" s="11" t="s">
        <v>19</v>
      </c>
      <c r="C2366" s="11" t="s">
        <v>249</v>
      </c>
      <c r="D2366" s="23" t="s">
        <v>1307</v>
      </c>
      <c r="E2366" s="10"/>
      <c r="F2366" s="10"/>
      <c r="G2366" s="10"/>
      <c r="H2366" s="10"/>
      <c r="I2366" s="10"/>
      <c r="J2366" s="10"/>
      <c r="K2366" s="12">
        <f>K2370</f>
        <v>1</v>
      </c>
      <c r="L2366" s="12">
        <f>L2370</f>
        <v>0</v>
      </c>
      <c r="M2366" s="12">
        <f>M2370</f>
        <v>0</v>
      </c>
    </row>
    <row r="2367" spans="1:13" ht="84" x14ac:dyDescent="0.35">
      <c r="A2367" s="10"/>
      <c r="B2367" s="10"/>
      <c r="C2367" s="10"/>
      <c r="D2367" s="13" t="s">
        <v>1308</v>
      </c>
      <c r="E2367" s="10"/>
      <c r="F2367" s="10"/>
      <c r="G2367" s="10"/>
      <c r="H2367" s="10"/>
      <c r="I2367" s="10"/>
      <c r="J2367" s="10"/>
      <c r="K2367" s="10"/>
      <c r="L2367" s="10"/>
      <c r="M2367" s="10"/>
    </row>
    <row r="2368" spans="1:13" x14ac:dyDescent="0.35">
      <c r="A2368" s="10"/>
      <c r="B2368" s="10"/>
      <c r="C2368" s="10"/>
      <c r="D2368" s="13"/>
      <c r="E2368" s="11" t="s">
        <v>1309</v>
      </c>
      <c r="F2368" s="10">
        <v>1</v>
      </c>
      <c r="G2368" s="14">
        <v>0</v>
      </c>
      <c r="H2368" s="14">
        <v>0</v>
      </c>
      <c r="I2368" s="14">
        <v>0</v>
      </c>
      <c r="J2368" s="12">
        <f>F2368*(G2368+ (G2368= 0))*(H2368+ (H2368= 0))*(I2368+ (I2368= 0))</f>
        <v>1</v>
      </c>
      <c r="K2368" s="10"/>
      <c r="L2368" s="10"/>
      <c r="M2368" s="10"/>
    </row>
    <row r="2369" spans="1:13" x14ac:dyDescent="0.35">
      <c r="A2369" s="10"/>
      <c r="B2369" s="10"/>
      <c r="C2369" s="10"/>
      <c r="D2369" s="13"/>
      <c r="E2369" s="11" t="s">
        <v>0</v>
      </c>
      <c r="F2369" s="10">
        <v>0</v>
      </c>
      <c r="G2369" s="14">
        <v>0</v>
      </c>
      <c r="H2369" s="14">
        <v>0</v>
      </c>
      <c r="I2369" s="14">
        <v>0</v>
      </c>
      <c r="J2369" s="12">
        <f>F2369*(G2369+ (G2369= 0))*(H2369+ (H2369= 0))*(I2369+ (I2369= 0))</f>
        <v>0</v>
      </c>
      <c r="K2369" s="10"/>
      <c r="L2369" s="10"/>
      <c r="M2369" s="10"/>
    </row>
    <row r="2370" spans="1:13" x14ac:dyDescent="0.35">
      <c r="A2370" s="10"/>
      <c r="B2370" s="10"/>
      <c r="C2370" s="10"/>
      <c r="D2370" s="13"/>
      <c r="E2370" s="10"/>
      <c r="F2370" s="10"/>
      <c r="G2370" s="10"/>
      <c r="H2370" s="10"/>
      <c r="I2370" s="10"/>
      <c r="J2370" s="15" t="s">
        <v>1310</v>
      </c>
      <c r="K2370" s="9">
        <f>SUM(J2368:J2369)</f>
        <v>1</v>
      </c>
      <c r="L2370" s="14">
        <v>0</v>
      </c>
      <c r="M2370" s="9">
        <f>ROUND(L2370*K2370,2)</f>
        <v>0</v>
      </c>
    </row>
    <row r="2371" spans="1:13" ht="1.1499999999999999" customHeight="1" x14ac:dyDescent="0.35">
      <c r="A2371" s="16"/>
      <c r="B2371" s="16"/>
      <c r="C2371" s="16"/>
      <c r="D2371" s="24"/>
      <c r="E2371" s="16"/>
      <c r="F2371" s="16"/>
      <c r="G2371" s="16"/>
      <c r="H2371" s="16"/>
      <c r="I2371" s="16"/>
      <c r="J2371" s="16"/>
      <c r="K2371" s="16"/>
      <c r="L2371" s="16"/>
      <c r="M2371" s="16"/>
    </row>
    <row r="2372" spans="1:13" x14ac:dyDescent="0.35">
      <c r="A2372" s="11" t="s">
        <v>1311</v>
      </c>
      <c r="B2372" s="11" t="s">
        <v>19</v>
      </c>
      <c r="C2372" s="11" t="s">
        <v>131</v>
      </c>
      <c r="D2372" s="23" t="s">
        <v>1312</v>
      </c>
      <c r="E2372" s="10"/>
      <c r="F2372" s="10"/>
      <c r="G2372" s="10"/>
      <c r="H2372" s="10"/>
      <c r="I2372" s="10"/>
      <c r="J2372" s="10"/>
      <c r="K2372" s="12">
        <f>K2376</f>
        <v>1032</v>
      </c>
      <c r="L2372" s="12">
        <f>L2376</f>
        <v>0</v>
      </c>
      <c r="M2372" s="12">
        <f>M2376</f>
        <v>0</v>
      </c>
    </row>
    <row r="2373" spans="1:13" ht="73.5" x14ac:dyDescent="0.35">
      <c r="A2373" s="10"/>
      <c r="B2373" s="10"/>
      <c r="C2373" s="10"/>
      <c r="D2373" s="13" t="s">
        <v>1313</v>
      </c>
      <c r="E2373" s="10"/>
      <c r="F2373" s="10"/>
      <c r="G2373" s="10"/>
      <c r="H2373" s="10"/>
      <c r="I2373" s="10"/>
      <c r="J2373" s="10"/>
      <c r="K2373" s="10"/>
      <c r="L2373" s="10"/>
      <c r="M2373" s="10"/>
    </row>
    <row r="2374" spans="1:13" x14ac:dyDescent="0.35">
      <c r="A2374" s="10"/>
      <c r="B2374" s="10"/>
      <c r="C2374" s="10"/>
      <c r="D2374" s="13"/>
      <c r="E2374" s="11" t="s">
        <v>0</v>
      </c>
      <c r="F2374" s="10">
        <v>86</v>
      </c>
      <c r="G2374" s="14">
        <v>12</v>
      </c>
      <c r="H2374" s="14">
        <v>0</v>
      </c>
      <c r="I2374" s="14">
        <v>0</v>
      </c>
      <c r="J2374" s="12">
        <f>F2374*(G2374+ (G2374= 0))*(H2374+ (H2374= 0))*(I2374+ (I2374= 0))</f>
        <v>1032</v>
      </c>
      <c r="K2374" s="10"/>
      <c r="L2374" s="10"/>
      <c r="M2374" s="10"/>
    </row>
    <row r="2375" spans="1:13" x14ac:dyDescent="0.35">
      <c r="A2375" s="10"/>
      <c r="B2375" s="10"/>
      <c r="C2375" s="10"/>
      <c r="D2375" s="13"/>
      <c r="E2375" s="11" t="s">
        <v>0</v>
      </c>
      <c r="F2375" s="10">
        <v>0</v>
      </c>
      <c r="G2375" s="14">
        <v>0</v>
      </c>
      <c r="H2375" s="14">
        <v>0</v>
      </c>
      <c r="I2375" s="14">
        <v>0</v>
      </c>
      <c r="J2375" s="12">
        <f>F2375*(G2375+ (G2375= 0))*(H2375+ (H2375= 0))*(I2375+ (I2375= 0))</f>
        <v>0</v>
      </c>
      <c r="K2375" s="10"/>
      <c r="L2375" s="10"/>
      <c r="M2375" s="10"/>
    </row>
    <row r="2376" spans="1:13" x14ac:dyDescent="0.35">
      <c r="A2376" s="10"/>
      <c r="B2376" s="10"/>
      <c r="C2376" s="10"/>
      <c r="D2376" s="13"/>
      <c r="E2376" s="10"/>
      <c r="F2376" s="10"/>
      <c r="G2376" s="10"/>
      <c r="H2376" s="10"/>
      <c r="I2376" s="10"/>
      <c r="J2376" s="15" t="s">
        <v>1314</v>
      </c>
      <c r="K2376" s="9">
        <f>SUM(J2374:J2375)</f>
        <v>1032</v>
      </c>
      <c r="L2376" s="14">
        <v>0</v>
      </c>
      <c r="M2376" s="9">
        <f>ROUND(L2376*K2376,2)</f>
        <v>0</v>
      </c>
    </row>
    <row r="2377" spans="1:13" ht="1.1499999999999999" customHeight="1" x14ac:dyDescent="0.35">
      <c r="A2377" s="16"/>
      <c r="B2377" s="16"/>
      <c r="C2377" s="16"/>
      <c r="D2377" s="24"/>
      <c r="E2377" s="16"/>
      <c r="F2377" s="16"/>
      <c r="G2377" s="16"/>
      <c r="H2377" s="16"/>
      <c r="I2377" s="16"/>
      <c r="J2377" s="16"/>
      <c r="K2377" s="16"/>
      <c r="L2377" s="16"/>
      <c r="M2377" s="16"/>
    </row>
    <row r="2378" spans="1:13" x14ac:dyDescent="0.35">
      <c r="A2378" s="11" t="s">
        <v>1315</v>
      </c>
      <c r="B2378" s="11" t="s">
        <v>19</v>
      </c>
      <c r="C2378" s="11" t="s">
        <v>249</v>
      </c>
      <c r="D2378" s="23" t="s">
        <v>1316</v>
      </c>
      <c r="E2378" s="10"/>
      <c r="F2378" s="10"/>
      <c r="G2378" s="10"/>
      <c r="H2378" s="10"/>
      <c r="I2378" s="10"/>
      <c r="J2378" s="10"/>
      <c r="K2378" s="12">
        <f>K2382</f>
        <v>1</v>
      </c>
      <c r="L2378" s="12">
        <f>L2382</f>
        <v>0</v>
      </c>
      <c r="M2378" s="12">
        <f>M2382</f>
        <v>0</v>
      </c>
    </row>
    <row r="2379" spans="1:13" ht="42" x14ac:dyDescent="0.35">
      <c r="A2379" s="10"/>
      <c r="B2379" s="10"/>
      <c r="C2379" s="10"/>
      <c r="D2379" s="13" t="s">
        <v>1317</v>
      </c>
      <c r="E2379" s="10"/>
      <c r="F2379" s="10"/>
      <c r="G2379" s="10"/>
      <c r="H2379" s="10"/>
      <c r="I2379" s="10"/>
      <c r="J2379" s="10"/>
      <c r="K2379" s="10"/>
      <c r="L2379" s="10"/>
      <c r="M2379" s="10"/>
    </row>
    <row r="2380" spans="1:13" x14ac:dyDescent="0.35">
      <c r="A2380" s="10"/>
      <c r="B2380" s="10"/>
      <c r="C2380" s="10"/>
      <c r="D2380" s="13"/>
      <c r="E2380" s="11" t="s">
        <v>0</v>
      </c>
      <c r="F2380" s="10">
        <v>1</v>
      </c>
      <c r="G2380" s="14">
        <v>0</v>
      </c>
      <c r="H2380" s="14">
        <v>0</v>
      </c>
      <c r="I2380" s="14">
        <v>0</v>
      </c>
      <c r="J2380" s="12">
        <f>F2380*(G2380+ (G2380= 0))*(H2380+ (H2380= 0))*(I2380+ (I2380= 0))</f>
        <v>1</v>
      </c>
      <c r="K2380" s="10"/>
      <c r="L2380" s="10"/>
      <c r="M2380" s="10"/>
    </row>
    <row r="2381" spans="1:13" x14ac:dyDescent="0.35">
      <c r="A2381" s="10"/>
      <c r="B2381" s="10"/>
      <c r="C2381" s="10"/>
      <c r="D2381" s="13"/>
      <c r="E2381" s="11" t="s">
        <v>0</v>
      </c>
      <c r="F2381" s="10">
        <v>0</v>
      </c>
      <c r="G2381" s="14">
        <v>0</v>
      </c>
      <c r="H2381" s="14">
        <v>0</v>
      </c>
      <c r="I2381" s="14">
        <v>0</v>
      </c>
      <c r="J2381" s="12">
        <f>F2381*(G2381+ (G2381= 0))*(H2381+ (H2381= 0))*(I2381+ (I2381= 0))</f>
        <v>0</v>
      </c>
      <c r="K2381" s="10"/>
      <c r="L2381" s="10"/>
      <c r="M2381" s="10"/>
    </row>
    <row r="2382" spans="1:13" x14ac:dyDescent="0.35">
      <c r="A2382" s="10"/>
      <c r="B2382" s="10"/>
      <c r="C2382" s="10"/>
      <c r="D2382" s="13"/>
      <c r="E2382" s="10"/>
      <c r="F2382" s="10"/>
      <c r="G2382" s="10"/>
      <c r="H2382" s="10"/>
      <c r="I2382" s="10"/>
      <c r="J2382" s="15" t="s">
        <v>1318</v>
      </c>
      <c r="K2382" s="9">
        <f>SUM(J2380:J2381)</f>
        <v>1</v>
      </c>
      <c r="L2382" s="14">
        <v>0</v>
      </c>
      <c r="M2382" s="9">
        <f>ROUND(L2382*K2382,2)</f>
        <v>0</v>
      </c>
    </row>
    <row r="2383" spans="1:13" ht="1.1499999999999999" customHeight="1" x14ac:dyDescent="0.35">
      <c r="A2383" s="16"/>
      <c r="B2383" s="16"/>
      <c r="C2383" s="16"/>
      <c r="D2383" s="24"/>
      <c r="E2383" s="16"/>
      <c r="F2383" s="16"/>
      <c r="G2383" s="16"/>
      <c r="H2383" s="16"/>
      <c r="I2383" s="16"/>
      <c r="J2383" s="16"/>
      <c r="K2383" s="16"/>
      <c r="L2383" s="16"/>
      <c r="M2383" s="16"/>
    </row>
    <row r="2384" spans="1:13" x14ac:dyDescent="0.35">
      <c r="A2384" s="11" t="s">
        <v>1319</v>
      </c>
      <c r="B2384" s="11" t="s">
        <v>715</v>
      </c>
      <c r="C2384" s="11" t="s">
        <v>36</v>
      </c>
      <c r="D2384" s="23" t="s">
        <v>1320</v>
      </c>
      <c r="E2384" s="10"/>
      <c r="F2384" s="10"/>
      <c r="G2384" s="10"/>
      <c r="H2384" s="10"/>
      <c r="I2384" s="10"/>
      <c r="J2384" s="10"/>
      <c r="K2384" s="12">
        <f>K2388</f>
        <v>4</v>
      </c>
      <c r="L2384" s="12">
        <f>L2388</f>
        <v>0</v>
      </c>
      <c r="M2384" s="12">
        <f>M2388</f>
        <v>0</v>
      </c>
    </row>
    <row r="2385" spans="1:13" ht="63" x14ac:dyDescent="0.35">
      <c r="A2385" s="10"/>
      <c r="B2385" s="10"/>
      <c r="C2385" s="10"/>
      <c r="D2385" s="13" t="s">
        <v>1321</v>
      </c>
      <c r="E2385" s="10"/>
      <c r="F2385" s="10"/>
      <c r="G2385" s="10"/>
      <c r="H2385" s="10"/>
      <c r="I2385" s="10"/>
      <c r="J2385" s="10"/>
      <c r="K2385" s="10"/>
      <c r="L2385" s="10"/>
      <c r="M2385" s="10"/>
    </row>
    <row r="2386" spans="1:13" x14ac:dyDescent="0.35">
      <c r="A2386" s="10"/>
      <c r="B2386" s="10"/>
      <c r="C2386" s="10"/>
      <c r="D2386" s="13"/>
      <c r="E2386" s="11" t="s">
        <v>0</v>
      </c>
      <c r="F2386" s="10">
        <v>4</v>
      </c>
      <c r="G2386" s="14">
        <v>0</v>
      </c>
      <c r="H2386" s="14">
        <v>0</v>
      </c>
      <c r="I2386" s="14">
        <v>0</v>
      </c>
      <c r="J2386" s="12">
        <f>F2386*(G2386+ (G2386= 0))*(H2386+ (H2386= 0))*(I2386+ (I2386= 0))</f>
        <v>4</v>
      </c>
      <c r="K2386" s="10"/>
      <c r="L2386" s="10"/>
      <c r="M2386" s="10"/>
    </row>
    <row r="2387" spans="1:13" x14ac:dyDescent="0.35">
      <c r="A2387" s="10"/>
      <c r="B2387" s="10"/>
      <c r="C2387" s="10"/>
      <c r="D2387" s="13"/>
      <c r="E2387" s="11" t="s">
        <v>0</v>
      </c>
      <c r="F2387" s="10">
        <v>0</v>
      </c>
      <c r="G2387" s="14">
        <v>0</v>
      </c>
      <c r="H2387" s="14">
        <v>0</v>
      </c>
      <c r="I2387" s="14">
        <v>0</v>
      </c>
      <c r="J2387" s="12">
        <f>F2387*(G2387+ (G2387= 0))*(H2387+ (H2387= 0))*(I2387+ (I2387= 0))</f>
        <v>0</v>
      </c>
      <c r="K2387" s="10"/>
      <c r="L2387" s="10"/>
      <c r="M2387" s="10"/>
    </row>
    <row r="2388" spans="1:13" x14ac:dyDescent="0.35">
      <c r="A2388" s="10"/>
      <c r="B2388" s="10"/>
      <c r="C2388" s="10"/>
      <c r="D2388" s="13"/>
      <c r="E2388" s="10"/>
      <c r="F2388" s="10"/>
      <c r="G2388" s="10"/>
      <c r="H2388" s="10"/>
      <c r="I2388" s="10"/>
      <c r="J2388" s="15" t="s">
        <v>1319</v>
      </c>
      <c r="K2388" s="9">
        <f>SUM(J2386:J2387)</f>
        <v>4</v>
      </c>
      <c r="L2388" s="14">
        <v>0</v>
      </c>
      <c r="M2388" s="9">
        <f>ROUND(L2388*K2388,2)</f>
        <v>0</v>
      </c>
    </row>
    <row r="2389" spans="1:13" ht="1.1499999999999999" customHeight="1" x14ac:dyDescent="0.35">
      <c r="A2389" s="16"/>
      <c r="B2389" s="16"/>
      <c r="C2389" s="16"/>
      <c r="D2389" s="24"/>
      <c r="E2389" s="16"/>
      <c r="F2389" s="16"/>
      <c r="G2389" s="16"/>
      <c r="H2389" s="16"/>
      <c r="I2389" s="16"/>
      <c r="J2389" s="16"/>
      <c r="K2389" s="16"/>
      <c r="L2389" s="16"/>
      <c r="M2389" s="16"/>
    </row>
    <row r="2390" spans="1:13" x14ac:dyDescent="0.35">
      <c r="A2390" s="11" t="s">
        <v>1322</v>
      </c>
      <c r="B2390" s="11" t="s">
        <v>19</v>
      </c>
      <c r="C2390" s="11" t="s">
        <v>36</v>
      </c>
      <c r="D2390" s="23" t="s">
        <v>1323</v>
      </c>
      <c r="E2390" s="10"/>
      <c r="F2390" s="10"/>
      <c r="G2390" s="10"/>
      <c r="H2390" s="10"/>
      <c r="I2390" s="10"/>
      <c r="J2390" s="10"/>
      <c r="K2390" s="12">
        <f>K2394</f>
        <v>1</v>
      </c>
      <c r="L2390" s="12">
        <f>L2394</f>
        <v>0</v>
      </c>
      <c r="M2390" s="12">
        <f>M2394</f>
        <v>0</v>
      </c>
    </row>
    <row r="2391" spans="1:13" ht="147" x14ac:dyDescent="0.35">
      <c r="A2391" s="10"/>
      <c r="B2391" s="10"/>
      <c r="C2391" s="10"/>
      <c r="D2391" s="13" t="s">
        <v>1324</v>
      </c>
      <c r="E2391" s="10"/>
      <c r="F2391" s="10"/>
      <c r="G2391" s="10"/>
      <c r="H2391" s="10"/>
      <c r="I2391" s="10"/>
      <c r="J2391" s="10"/>
      <c r="K2391" s="10"/>
      <c r="L2391" s="10"/>
      <c r="M2391" s="10"/>
    </row>
    <row r="2392" spans="1:13" x14ac:dyDescent="0.35">
      <c r="A2392" s="10"/>
      <c r="B2392" s="10"/>
      <c r="C2392" s="10"/>
      <c r="D2392" s="13"/>
      <c r="E2392" s="11" t="s">
        <v>0</v>
      </c>
      <c r="F2392" s="10">
        <v>1</v>
      </c>
      <c r="G2392" s="14">
        <v>0</v>
      </c>
      <c r="H2392" s="14">
        <v>0</v>
      </c>
      <c r="I2392" s="14">
        <v>0</v>
      </c>
      <c r="J2392" s="12">
        <f>F2392*(G2392+ (G2392= 0))*(H2392+ (H2392= 0))*(I2392+ (I2392= 0))</f>
        <v>1</v>
      </c>
      <c r="K2392" s="10"/>
      <c r="L2392" s="10"/>
      <c r="M2392" s="10"/>
    </row>
    <row r="2393" spans="1:13" x14ac:dyDescent="0.35">
      <c r="A2393" s="10"/>
      <c r="B2393" s="10"/>
      <c r="C2393" s="10"/>
      <c r="D2393" s="13"/>
      <c r="E2393" s="11" t="s">
        <v>0</v>
      </c>
      <c r="F2393" s="10">
        <v>0</v>
      </c>
      <c r="G2393" s="14">
        <v>0</v>
      </c>
      <c r="H2393" s="14">
        <v>0</v>
      </c>
      <c r="I2393" s="14">
        <v>0</v>
      </c>
      <c r="J2393" s="12">
        <f>F2393*(G2393+ (G2393= 0))*(H2393+ (H2393= 0))*(I2393+ (I2393= 0))</f>
        <v>0</v>
      </c>
      <c r="K2393" s="10"/>
      <c r="L2393" s="10"/>
      <c r="M2393" s="10"/>
    </row>
    <row r="2394" spans="1:13" x14ac:dyDescent="0.35">
      <c r="A2394" s="10"/>
      <c r="B2394" s="10"/>
      <c r="C2394" s="10"/>
      <c r="D2394" s="13"/>
      <c r="E2394" s="10"/>
      <c r="F2394" s="10"/>
      <c r="G2394" s="10"/>
      <c r="H2394" s="10"/>
      <c r="I2394" s="10"/>
      <c r="J2394" s="15" t="s">
        <v>1322</v>
      </c>
      <c r="K2394" s="9">
        <f>SUM(J2392:J2393)</f>
        <v>1</v>
      </c>
      <c r="L2394" s="14">
        <v>0</v>
      </c>
      <c r="M2394" s="9">
        <f>ROUND(L2394*K2394,2)</f>
        <v>0</v>
      </c>
    </row>
    <row r="2395" spans="1:13" ht="1.1499999999999999" customHeight="1" x14ac:dyDescent="0.35">
      <c r="A2395" s="16"/>
      <c r="B2395" s="16"/>
      <c r="C2395" s="16"/>
      <c r="D2395" s="24"/>
      <c r="E2395" s="16"/>
      <c r="F2395" s="16"/>
      <c r="G2395" s="16"/>
      <c r="H2395" s="16"/>
      <c r="I2395" s="16"/>
      <c r="J2395" s="16"/>
      <c r="K2395" s="16"/>
      <c r="L2395" s="16"/>
      <c r="M2395" s="16"/>
    </row>
    <row r="2396" spans="1:13" x14ac:dyDescent="0.35">
      <c r="A2396" s="11" t="s">
        <v>1325</v>
      </c>
      <c r="B2396" s="11" t="s">
        <v>19</v>
      </c>
      <c r="C2396" s="11" t="s">
        <v>36</v>
      </c>
      <c r="D2396" s="23" t="s">
        <v>1326</v>
      </c>
      <c r="E2396" s="10"/>
      <c r="F2396" s="10"/>
      <c r="G2396" s="10"/>
      <c r="H2396" s="10"/>
      <c r="I2396" s="10"/>
      <c r="J2396" s="10"/>
      <c r="K2396" s="12">
        <f>K2399</f>
        <v>1</v>
      </c>
      <c r="L2396" s="12">
        <f>L2399</f>
        <v>0</v>
      </c>
      <c r="M2396" s="12">
        <f>M2399</f>
        <v>0</v>
      </c>
    </row>
    <row r="2397" spans="1:13" x14ac:dyDescent="0.35">
      <c r="A2397" s="10"/>
      <c r="B2397" s="10"/>
      <c r="C2397" s="10"/>
      <c r="D2397" s="13"/>
      <c r="E2397" s="11" t="s">
        <v>0</v>
      </c>
      <c r="F2397" s="10">
        <v>1</v>
      </c>
      <c r="G2397" s="14">
        <v>0</v>
      </c>
      <c r="H2397" s="14">
        <v>0</v>
      </c>
      <c r="I2397" s="14">
        <v>0</v>
      </c>
      <c r="J2397" s="12">
        <f>F2397*(G2397+ (G2397= 0))*(H2397+ (H2397= 0))*(I2397+ (I2397= 0))</f>
        <v>1</v>
      </c>
      <c r="K2397" s="10"/>
      <c r="L2397" s="10"/>
      <c r="M2397" s="10"/>
    </row>
    <row r="2398" spans="1:13" x14ac:dyDescent="0.35">
      <c r="A2398" s="10"/>
      <c r="B2398" s="10"/>
      <c r="C2398" s="10"/>
      <c r="D2398" s="13"/>
      <c r="E2398" s="11" t="s">
        <v>0</v>
      </c>
      <c r="F2398" s="10">
        <v>0</v>
      </c>
      <c r="G2398" s="14">
        <v>0</v>
      </c>
      <c r="H2398" s="14">
        <v>0</v>
      </c>
      <c r="I2398" s="14">
        <v>0</v>
      </c>
      <c r="J2398" s="12">
        <f>F2398*(G2398+ (G2398= 0))*(H2398+ (H2398= 0))*(I2398+ (I2398= 0))</f>
        <v>0</v>
      </c>
      <c r="K2398" s="10"/>
      <c r="L2398" s="10"/>
      <c r="M2398" s="10"/>
    </row>
    <row r="2399" spans="1:13" x14ac:dyDescent="0.35">
      <c r="A2399" s="10"/>
      <c r="B2399" s="10"/>
      <c r="C2399" s="10"/>
      <c r="D2399" s="13"/>
      <c r="E2399" s="10"/>
      <c r="F2399" s="10"/>
      <c r="G2399" s="10"/>
      <c r="H2399" s="10"/>
      <c r="I2399" s="10"/>
      <c r="J2399" s="15" t="s">
        <v>1327</v>
      </c>
      <c r="K2399" s="9">
        <f>SUM(J2397:J2398)</f>
        <v>1</v>
      </c>
      <c r="L2399" s="14">
        <v>0</v>
      </c>
      <c r="M2399" s="9">
        <f>ROUND(L2399*K2399,2)</f>
        <v>0</v>
      </c>
    </row>
    <row r="2400" spans="1:13" ht="1.1499999999999999" customHeight="1" x14ac:dyDescent="0.35">
      <c r="A2400" s="16"/>
      <c r="B2400" s="16"/>
      <c r="C2400" s="16"/>
      <c r="D2400" s="24"/>
      <c r="E2400" s="16"/>
      <c r="F2400" s="16"/>
      <c r="G2400" s="16"/>
      <c r="H2400" s="16"/>
      <c r="I2400" s="16"/>
      <c r="J2400" s="16"/>
      <c r="K2400" s="16"/>
      <c r="L2400" s="16"/>
      <c r="M2400" s="16"/>
    </row>
    <row r="2401" spans="1:13" x14ac:dyDescent="0.35">
      <c r="A2401" s="11" t="s">
        <v>1328</v>
      </c>
      <c r="B2401" s="11" t="s">
        <v>19</v>
      </c>
      <c r="C2401" s="11" t="s">
        <v>131</v>
      </c>
      <c r="D2401" s="23" t="s">
        <v>1329</v>
      </c>
      <c r="E2401" s="10"/>
      <c r="F2401" s="10"/>
      <c r="G2401" s="10"/>
      <c r="H2401" s="10"/>
      <c r="I2401" s="10"/>
      <c r="J2401" s="10"/>
      <c r="K2401" s="12">
        <f>K2405</f>
        <v>36</v>
      </c>
      <c r="L2401" s="12">
        <f>L2405</f>
        <v>0</v>
      </c>
      <c r="M2401" s="12">
        <f>M2405</f>
        <v>0</v>
      </c>
    </row>
    <row r="2402" spans="1:13" ht="42" x14ac:dyDescent="0.35">
      <c r="A2402" s="10"/>
      <c r="B2402" s="10"/>
      <c r="C2402" s="10"/>
      <c r="D2402" s="13" t="s">
        <v>1330</v>
      </c>
      <c r="E2402" s="10"/>
      <c r="F2402" s="10"/>
      <c r="G2402" s="10"/>
      <c r="H2402" s="10"/>
      <c r="I2402" s="10"/>
      <c r="J2402" s="10"/>
      <c r="K2402" s="10"/>
      <c r="L2402" s="10"/>
      <c r="M2402" s="10"/>
    </row>
    <row r="2403" spans="1:13" x14ac:dyDescent="0.35">
      <c r="A2403" s="10"/>
      <c r="B2403" s="10"/>
      <c r="C2403" s="10"/>
      <c r="D2403" s="13"/>
      <c r="E2403" s="11" t="s">
        <v>0</v>
      </c>
      <c r="F2403" s="10">
        <v>36</v>
      </c>
      <c r="G2403" s="14">
        <v>0</v>
      </c>
      <c r="H2403" s="14">
        <v>0</v>
      </c>
      <c r="I2403" s="14">
        <v>0</v>
      </c>
      <c r="J2403" s="12">
        <f>F2403*(G2403+ (G2403= 0))*(H2403+ (H2403= 0))*(I2403+ (I2403= 0))</f>
        <v>36</v>
      </c>
      <c r="K2403" s="10"/>
      <c r="L2403" s="10"/>
      <c r="M2403" s="10"/>
    </row>
    <row r="2404" spans="1:13" x14ac:dyDescent="0.35">
      <c r="A2404" s="10"/>
      <c r="B2404" s="10"/>
      <c r="C2404" s="10"/>
      <c r="D2404" s="13"/>
      <c r="E2404" s="11" t="s">
        <v>0</v>
      </c>
      <c r="F2404" s="10">
        <v>0</v>
      </c>
      <c r="G2404" s="14">
        <v>0</v>
      </c>
      <c r="H2404" s="14">
        <v>0</v>
      </c>
      <c r="I2404" s="14">
        <v>0</v>
      </c>
      <c r="J2404" s="12">
        <f>F2404*(G2404+ (G2404= 0))*(H2404+ (H2404= 0))*(I2404+ (I2404= 0))</f>
        <v>0</v>
      </c>
      <c r="K2404" s="10"/>
      <c r="L2404" s="10"/>
      <c r="M2404" s="10"/>
    </row>
    <row r="2405" spans="1:13" x14ac:dyDescent="0.35">
      <c r="A2405" s="10"/>
      <c r="B2405" s="10"/>
      <c r="C2405" s="10"/>
      <c r="D2405" s="13"/>
      <c r="E2405" s="10"/>
      <c r="F2405" s="10"/>
      <c r="G2405" s="10"/>
      <c r="H2405" s="10"/>
      <c r="I2405" s="10"/>
      <c r="J2405" s="15" t="s">
        <v>1331</v>
      </c>
      <c r="K2405" s="9">
        <f>SUM(J2403:J2404)</f>
        <v>36</v>
      </c>
      <c r="L2405" s="14">
        <v>0</v>
      </c>
      <c r="M2405" s="9">
        <f>ROUND(L2405*K2405,2)</f>
        <v>0</v>
      </c>
    </row>
    <row r="2406" spans="1:13" ht="1.1499999999999999" customHeight="1" x14ac:dyDescent="0.35">
      <c r="A2406" s="16"/>
      <c r="B2406" s="16"/>
      <c r="C2406" s="16"/>
      <c r="D2406" s="24"/>
      <c r="E2406" s="16"/>
      <c r="F2406" s="16"/>
      <c r="G2406" s="16"/>
      <c r="H2406" s="16"/>
      <c r="I2406" s="16"/>
      <c r="J2406" s="16"/>
      <c r="K2406" s="16"/>
      <c r="L2406" s="16"/>
      <c r="M2406" s="16"/>
    </row>
    <row r="2407" spans="1:13" x14ac:dyDescent="0.35">
      <c r="A2407" s="11" t="s">
        <v>1332</v>
      </c>
      <c r="B2407" s="11" t="s">
        <v>19</v>
      </c>
      <c r="C2407" s="11" t="s">
        <v>131</v>
      </c>
      <c r="D2407" s="23" t="s">
        <v>1333</v>
      </c>
      <c r="E2407" s="10"/>
      <c r="F2407" s="10"/>
      <c r="G2407" s="10"/>
      <c r="H2407" s="10"/>
      <c r="I2407" s="10"/>
      <c r="J2407" s="10"/>
      <c r="K2407" s="12">
        <f>K2413</f>
        <v>60</v>
      </c>
      <c r="L2407" s="12">
        <f>L2413</f>
        <v>0</v>
      </c>
      <c r="M2407" s="12">
        <f>M2413</f>
        <v>0</v>
      </c>
    </row>
    <row r="2408" spans="1:13" ht="42" x14ac:dyDescent="0.35">
      <c r="A2408" s="10"/>
      <c r="B2408" s="10"/>
      <c r="C2408" s="10"/>
      <c r="D2408" s="13" t="s">
        <v>1334</v>
      </c>
      <c r="E2408" s="10"/>
      <c r="F2408" s="10"/>
      <c r="G2408" s="10"/>
      <c r="H2408" s="10"/>
      <c r="I2408" s="10"/>
      <c r="J2408" s="10"/>
      <c r="K2408" s="10"/>
      <c r="L2408" s="10"/>
      <c r="M2408" s="10"/>
    </row>
    <row r="2409" spans="1:13" x14ac:dyDescent="0.35">
      <c r="A2409" s="10"/>
      <c r="B2409" s="10"/>
      <c r="C2409" s="10"/>
      <c r="D2409" s="13"/>
      <c r="E2409" s="11" t="s">
        <v>1335</v>
      </c>
      <c r="F2409" s="10">
        <v>3</v>
      </c>
      <c r="G2409" s="14">
        <v>11</v>
      </c>
      <c r="H2409" s="14">
        <v>0</v>
      </c>
      <c r="I2409" s="14">
        <v>0</v>
      </c>
      <c r="J2409" s="12">
        <f>F2409*(G2409+ (G2409= 0))*(H2409+ (H2409= 0))*(I2409+ (I2409= 0))</f>
        <v>33</v>
      </c>
      <c r="K2409" s="10"/>
      <c r="L2409" s="10"/>
      <c r="M2409" s="10"/>
    </row>
    <row r="2410" spans="1:13" x14ac:dyDescent="0.35">
      <c r="A2410" s="10"/>
      <c r="B2410" s="10"/>
      <c r="C2410" s="10"/>
      <c r="D2410" s="13"/>
      <c r="E2410" s="11" t="s">
        <v>0</v>
      </c>
      <c r="F2410" s="10">
        <v>14</v>
      </c>
      <c r="G2410" s="14">
        <v>0</v>
      </c>
      <c r="H2410" s="14">
        <v>0</v>
      </c>
      <c r="I2410" s="14">
        <v>0</v>
      </c>
      <c r="J2410" s="12">
        <f>F2410*(G2410+ (G2410= 0))*(H2410+ (H2410= 0))*(I2410+ (I2410= 0))</f>
        <v>14</v>
      </c>
      <c r="K2410" s="10"/>
      <c r="L2410" s="10"/>
      <c r="M2410" s="10"/>
    </row>
    <row r="2411" spans="1:13" x14ac:dyDescent="0.35">
      <c r="A2411" s="10"/>
      <c r="B2411" s="10"/>
      <c r="C2411" s="10"/>
      <c r="D2411" s="13"/>
      <c r="E2411" s="11" t="s">
        <v>0</v>
      </c>
      <c r="F2411" s="10">
        <v>13</v>
      </c>
      <c r="G2411" s="14">
        <v>0</v>
      </c>
      <c r="H2411" s="14">
        <v>0</v>
      </c>
      <c r="I2411" s="14">
        <v>0</v>
      </c>
      <c r="J2411" s="12">
        <f>F2411*(G2411+ (G2411= 0))*(H2411+ (H2411= 0))*(I2411+ (I2411= 0))</f>
        <v>13</v>
      </c>
      <c r="K2411" s="10"/>
      <c r="L2411" s="10"/>
      <c r="M2411" s="10"/>
    </row>
    <row r="2412" spans="1:13" x14ac:dyDescent="0.35">
      <c r="A2412" s="10"/>
      <c r="B2412" s="10"/>
      <c r="C2412" s="10"/>
      <c r="D2412" s="13"/>
      <c r="E2412" s="11" t="s">
        <v>0</v>
      </c>
      <c r="F2412" s="10">
        <v>0</v>
      </c>
      <c r="G2412" s="14">
        <v>0</v>
      </c>
      <c r="H2412" s="14">
        <v>0</v>
      </c>
      <c r="I2412" s="14">
        <v>0</v>
      </c>
      <c r="J2412" s="12">
        <f>F2412*(G2412+ (G2412= 0))*(H2412+ (H2412= 0))*(I2412+ (I2412= 0))</f>
        <v>0</v>
      </c>
      <c r="K2412" s="10"/>
      <c r="L2412" s="10"/>
      <c r="M2412" s="10"/>
    </row>
    <row r="2413" spans="1:13" x14ac:dyDescent="0.35">
      <c r="A2413" s="10"/>
      <c r="B2413" s="10"/>
      <c r="C2413" s="10"/>
      <c r="D2413" s="13"/>
      <c r="E2413" s="10"/>
      <c r="F2413" s="10"/>
      <c r="G2413" s="10"/>
      <c r="H2413" s="10"/>
      <c r="I2413" s="10"/>
      <c r="J2413" s="15" t="s">
        <v>1336</v>
      </c>
      <c r="K2413" s="9">
        <f>SUM(J2409:J2412)</f>
        <v>60</v>
      </c>
      <c r="L2413" s="14">
        <v>0</v>
      </c>
      <c r="M2413" s="9">
        <f>ROUND(L2413*K2413,2)</f>
        <v>0</v>
      </c>
    </row>
    <row r="2414" spans="1:13" ht="1.1499999999999999" customHeight="1" x14ac:dyDescent="0.35">
      <c r="A2414" s="16"/>
      <c r="B2414" s="16"/>
      <c r="C2414" s="16"/>
      <c r="D2414" s="24"/>
      <c r="E2414" s="16"/>
      <c r="F2414" s="16"/>
      <c r="G2414" s="16"/>
      <c r="H2414" s="16"/>
      <c r="I2414" s="16"/>
      <c r="J2414" s="16"/>
      <c r="K2414" s="16"/>
      <c r="L2414" s="16"/>
      <c r="M2414" s="16"/>
    </row>
    <row r="2415" spans="1:13" x14ac:dyDescent="0.35">
      <c r="A2415" s="11" t="s">
        <v>1337</v>
      </c>
      <c r="B2415" s="11" t="s">
        <v>715</v>
      </c>
      <c r="C2415" s="11" t="s">
        <v>249</v>
      </c>
      <c r="D2415" s="23" t="s">
        <v>1338</v>
      </c>
      <c r="E2415" s="10"/>
      <c r="F2415" s="10"/>
      <c r="G2415" s="10"/>
      <c r="H2415" s="10"/>
      <c r="I2415" s="10"/>
      <c r="J2415" s="10"/>
      <c r="K2415" s="12">
        <f>K2423</f>
        <v>8</v>
      </c>
      <c r="L2415" s="12">
        <f>L2423</f>
        <v>0</v>
      </c>
      <c r="M2415" s="12">
        <f>M2423</f>
        <v>0</v>
      </c>
    </row>
    <row r="2416" spans="1:13" ht="94.5" x14ac:dyDescent="0.35">
      <c r="A2416" s="10"/>
      <c r="B2416" s="10"/>
      <c r="C2416" s="10"/>
      <c r="D2416" s="13" t="s">
        <v>1339</v>
      </c>
      <c r="E2416" s="10"/>
      <c r="F2416" s="10"/>
      <c r="G2416" s="10"/>
      <c r="H2416" s="10"/>
      <c r="I2416" s="10"/>
      <c r="J2416" s="10"/>
      <c r="K2416" s="10"/>
      <c r="L2416" s="10"/>
      <c r="M2416" s="10"/>
    </row>
    <row r="2417" spans="1:13" x14ac:dyDescent="0.35">
      <c r="A2417" s="10"/>
      <c r="B2417" s="10"/>
      <c r="C2417" s="10"/>
      <c r="D2417" s="13"/>
      <c r="E2417" s="11" t="s">
        <v>1181</v>
      </c>
      <c r="F2417" s="10">
        <v>1</v>
      </c>
      <c r="G2417" s="14">
        <v>0</v>
      </c>
      <c r="H2417" s="14">
        <v>0</v>
      </c>
      <c r="I2417" s="14">
        <v>0</v>
      </c>
      <c r="J2417" s="12">
        <f t="shared" ref="J2417:J2422" si="77">F2417*(G2417+ (G2417= 0))*(H2417+ (H2417= 0))*(I2417+ (I2417= 0))</f>
        <v>1</v>
      </c>
      <c r="K2417" s="10"/>
      <c r="L2417" s="10"/>
      <c r="M2417" s="10"/>
    </row>
    <row r="2418" spans="1:13" x14ac:dyDescent="0.35">
      <c r="A2418" s="10"/>
      <c r="B2418" s="10"/>
      <c r="C2418" s="10"/>
      <c r="D2418" s="13"/>
      <c r="E2418" s="11" t="s">
        <v>0</v>
      </c>
      <c r="F2418" s="10">
        <v>1</v>
      </c>
      <c r="G2418" s="14">
        <v>0</v>
      </c>
      <c r="H2418" s="14">
        <v>0</v>
      </c>
      <c r="I2418" s="14">
        <v>0</v>
      </c>
      <c r="J2418" s="12">
        <f t="shared" si="77"/>
        <v>1</v>
      </c>
      <c r="K2418" s="10"/>
      <c r="L2418" s="10"/>
      <c r="M2418" s="10"/>
    </row>
    <row r="2419" spans="1:13" x14ac:dyDescent="0.35">
      <c r="A2419" s="10"/>
      <c r="B2419" s="10"/>
      <c r="C2419" s="10"/>
      <c r="D2419" s="13"/>
      <c r="E2419" s="11" t="s">
        <v>0</v>
      </c>
      <c r="F2419" s="10">
        <v>2</v>
      </c>
      <c r="G2419" s="14">
        <v>0</v>
      </c>
      <c r="H2419" s="14">
        <v>0</v>
      </c>
      <c r="I2419" s="14">
        <v>0</v>
      </c>
      <c r="J2419" s="12">
        <f t="shared" si="77"/>
        <v>2</v>
      </c>
      <c r="K2419" s="10"/>
      <c r="L2419" s="10"/>
      <c r="M2419" s="10"/>
    </row>
    <row r="2420" spans="1:13" x14ac:dyDescent="0.35">
      <c r="A2420" s="10"/>
      <c r="B2420" s="10"/>
      <c r="C2420" s="10"/>
      <c r="D2420" s="13"/>
      <c r="E2420" s="11" t="s">
        <v>0</v>
      </c>
      <c r="F2420" s="10">
        <v>2</v>
      </c>
      <c r="G2420" s="14">
        <v>0</v>
      </c>
      <c r="H2420" s="14">
        <v>0</v>
      </c>
      <c r="I2420" s="14">
        <v>0</v>
      </c>
      <c r="J2420" s="12">
        <f t="shared" si="77"/>
        <v>2</v>
      </c>
      <c r="K2420" s="10"/>
      <c r="L2420" s="10"/>
      <c r="M2420" s="10"/>
    </row>
    <row r="2421" spans="1:13" x14ac:dyDescent="0.35">
      <c r="A2421" s="10"/>
      <c r="B2421" s="10"/>
      <c r="C2421" s="10"/>
      <c r="D2421" s="13"/>
      <c r="E2421" s="11" t="s">
        <v>0</v>
      </c>
      <c r="F2421" s="10">
        <v>2</v>
      </c>
      <c r="G2421" s="14">
        <v>0</v>
      </c>
      <c r="H2421" s="14">
        <v>0</v>
      </c>
      <c r="I2421" s="14">
        <v>0</v>
      </c>
      <c r="J2421" s="12">
        <f t="shared" si="77"/>
        <v>2</v>
      </c>
      <c r="K2421" s="10"/>
      <c r="L2421" s="10"/>
      <c r="M2421" s="10"/>
    </row>
    <row r="2422" spans="1:13" x14ac:dyDescent="0.35">
      <c r="A2422" s="10"/>
      <c r="B2422" s="10"/>
      <c r="C2422" s="10"/>
      <c r="D2422" s="13"/>
      <c r="E2422" s="11" t="s">
        <v>0</v>
      </c>
      <c r="F2422" s="10">
        <v>0</v>
      </c>
      <c r="G2422" s="14">
        <v>0</v>
      </c>
      <c r="H2422" s="14">
        <v>0</v>
      </c>
      <c r="I2422" s="14">
        <v>0</v>
      </c>
      <c r="J2422" s="12">
        <f t="shared" si="77"/>
        <v>0</v>
      </c>
      <c r="K2422" s="10"/>
      <c r="L2422" s="10"/>
      <c r="M2422" s="10"/>
    </row>
    <row r="2423" spans="1:13" x14ac:dyDescent="0.35">
      <c r="A2423" s="10"/>
      <c r="B2423" s="10"/>
      <c r="C2423" s="10"/>
      <c r="D2423" s="13"/>
      <c r="E2423" s="10"/>
      <c r="F2423" s="10"/>
      <c r="G2423" s="10"/>
      <c r="H2423" s="10"/>
      <c r="I2423" s="10"/>
      <c r="J2423" s="15" t="s">
        <v>1337</v>
      </c>
      <c r="K2423" s="9">
        <f>SUM(J2417:J2422)</f>
        <v>8</v>
      </c>
      <c r="L2423" s="14">
        <v>0</v>
      </c>
      <c r="M2423" s="9">
        <f>ROUND(L2423*K2423,2)</f>
        <v>0</v>
      </c>
    </row>
    <row r="2424" spans="1:13" ht="1.1499999999999999" customHeight="1" x14ac:dyDescent="0.35">
      <c r="A2424" s="16"/>
      <c r="B2424" s="16"/>
      <c r="C2424" s="16"/>
      <c r="D2424" s="24"/>
      <c r="E2424" s="16"/>
      <c r="F2424" s="16"/>
      <c r="G2424" s="16"/>
      <c r="H2424" s="16"/>
      <c r="I2424" s="16"/>
      <c r="J2424" s="16"/>
      <c r="K2424" s="16"/>
      <c r="L2424" s="16"/>
      <c r="M2424" s="16"/>
    </row>
    <row r="2425" spans="1:13" x14ac:dyDescent="0.35">
      <c r="A2425" s="11" t="s">
        <v>1340</v>
      </c>
      <c r="B2425" s="11" t="s">
        <v>19</v>
      </c>
      <c r="C2425" s="11" t="s">
        <v>249</v>
      </c>
      <c r="D2425" s="23" t="s">
        <v>1341</v>
      </c>
      <c r="E2425" s="10"/>
      <c r="F2425" s="10"/>
      <c r="G2425" s="10"/>
      <c r="H2425" s="10"/>
      <c r="I2425" s="10"/>
      <c r="J2425" s="10"/>
      <c r="K2425" s="12">
        <f>K2434</f>
        <v>17</v>
      </c>
      <c r="L2425" s="12">
        <f>L2434</f>
        <v>0</v>
      </c>
      <c r="M2425" s="12">
        <f>M2434</f>
        <v>0</v>
      </c>
    </row>
    <row r="2426" spans="1:13" ht="73.5" x14ac:dyDescent="0.35">
      <c r="A2426" s="10"/>
      <c r="B2426" s="10"/>
      <c r="C2426" s="10"/>
      <c r="D2426" s="13" t="s">
        <v>1342</v>
      </c>
      <c r="E2426" s="10"/>
      <c r="F2426" s="10"/>
      <c r="G2426" s="10"/>
      <c r="H2426" s="10"/>
      <c r="I2426" s="10"/>
      <c r="J2426" s="10"/>
      <c r="K2426" s="10"/>
      <c r="L2426" s="10"/>
      <c r="M2426" s="10"/>
    </row>
    <row r="2427" spans="1:13" x14ac:dyDescent="0.35">
      <c r="A2427" s="10"/>
      <c r="B2427" s="10"/>
      <c r="C2427" s="10"/>
      <c r="D2427" s="13"/>
      <c r="E2427" s="11" t="s">
        <v>0</v>
      </c>
      <c r="F2427" s="10">
        <v>5</v>
      </c>
      <c r="G2427" s="14">
        <v>0</v>
      </c>
      <c r="H2427" s="14">
        <v>0</v>
      </c>
      <c r="I2427" s="14">
        <v>0</v>
      </c>
      <c r="J2427" s="12">
        <f t="shared" ref="J2427:J2433" si="78">F2427*(G2427+ (G2427= 0))*(H2427+ (H2427= 0))*(I2427+ (I2427= 0))</f>
        <v>5</v>
      </c>
      <c r="K2427" s="10"/>
      <c r="L2427" s="10"/>
      <c r="M2427" s="10"/>
    </row>
    <row r="2428" spans="1:13" x14ac:dyDescent="0.35">
      <c r="A2428" s="10"/>
      <c r="B2428" s="10"/>
      <c r="C2428" s="10"/>
      <c r="D2428" s="13"/>
      <c r="E2428" s="11" t="s">
        <v>0</v>
      </c>
      <c r="F2428" s="10">
        <v>4</v>
      </c>
      <c r="G2428" s="14">
        <v>0</v>
      </c>
      <c r="H2428" s="14">
        <v>0</v>
      </c>
      <c r="I2428" s="14">
        <v>0</v>
      </c>
      <c r="J2428" s="12">
        <f t="shared" si="78"/>
        <v>4</v>
      </c>
      <c r="K2428" s="10"/>
      <c r="L2428" s="10"/>
      <c r="M2428" s="10"/>
    </row>
    <row r="2429" spans="1:13" x14ac:dyDescent="0.35">
      <c r="A2429" s="10"/>
      <c r="B2429" s="10"/>
      <c r="C2429" s="10"/>
      <c r="D2429" s="13"/>
      <c r="E2429" s="11" t="s">
        <v>0</v>
      </c>
      <c r="F2429" s="10">
        <v>2</v>
      </c>
      <c r="G2429" s="14">
        <v>0</v>
      </c>
      <c r="H2429" s="14">
        <v>0</v>
      </c>
      <c r="I2429" s="14">
        <v>0</v>
      </c>
      <c r="J2429" s="12">
        <f t="shared" si="78"/>
        <v>2</v>
      </c>
      <c r="K2429" s="10"/>
      <c r="L2429" s="10"/>
      <c r="M2429" s="10"/>
    </row>
    <row r="2430" spans="1:13" x14ac:dyDescent="0.35">
      <c r="A2430" s="10"/>
      <c r="B2430" s="10"/>
      <c r="C2430" s="10"/>
      <c r="D2430" s="13"/>
      <c r="E2430" s="11" t="s">
        <v>0</v>
      </c>
      <c r="F2430" s="10">
        <v>2</v>
      </c>
      <c r="G2430" s="14">
        <v>0</v>
      </c>
      <c r="H2430" s="14">
        <v>0</v>
      </c>
      <c r="I2430" s="14">
        <v>0</v>
      </c>
      <c r="J2430" s="12">
        <f t="shared" si="78"/>
        <v>2</v>
      </c>
      <c r="K2430" s="10"/>
      <c r="L2430" s="10"/>
      <c r="M2430" s="10"/>
    </row>
    <row r="2431" spans="1:13" x14ac:dyDescent="0.35">
      <c r="A2431" s="10"/>
      <c r="B2431" s="10"/>
      <c r="C2431" s="10"/>
      <c r="D2431" s="13"/>
      <c r="E2431" s="11" t="s">
        <v>0</v>
      </c>
      <c r="F2431" s="10">
        <v>2</v>
      </c>
      <c r="G2431" s="14">
        <v>0</v>
      </c>
      <c r="H2431" s="14">
        <v>0</v>
      </c>
      <c r="I2431" s="14">
        <v>0</v>
      </c>
      <c r="J2431" s="12">
        <f t="shared" si="78"/>
        <v>2</v>
      </c>
      <c r="K2431" s="10"/>
      <c r="L2431" s="10"/>
      <c r="M2431" s="10"/>
    </row>
    <row r="2432" spans="1:13" x14ac:dyDescent="0.35">
      <c r="A2432" s="10"/>
      <c r="B2432" s="10"/>
      <c r="C2432" s="10"/>
      <c r="D2432" s="13"/>
      <c r="E2432" s="11" t="s">
        <v>0</v>
      </c>
      <c r="F2432" s="10">
        <v>2</v>
      </c>
      <c r="G2432" s="14">
        <v>0</v>
      </c>
      <c r="H2432" s="14">
        <v>0</v>
      </c>
      <c r="I2432" s="14">
        <v>0</v>
      </c>
      <c r="J2432" s="12">
        <f t="shared" si="78"/>
        <v>2</v>
      </c>
      <c r="K2432" s="10"/>
      <c r="L2432" s="10"/>
      <c r="M2432" s="10"/>
    </row>
    <row r="2433" spans="1:13" x14ac:dyDescent="0.35">
      <c r="A2433" s="10"/>
      <c r="B2433" s="10"/>
      <c r="C2433" s="10"/>
      <c r="D2433" s="13"/>
      <c r="E2433" s="11" t="s">
        <v>0</v>
      </c>
      <c r="F2433" s="10">
        <v>0</v>
      </c>
      <c r="G2433" s="14">
        <v>0</v>
      </c>
      <c r="H2433" s="14">
        <v>0</v>
      </c>
      <c r="I2433" s="14">
        <v>0</v>
      </c>
      <c r="J2433" s="12">
        <f t="shared" si="78"/>
        <v>0</v>
      </c>
      <c r="K2433" s="10"/>
      <c r="L2433" s="10"/>
      <c r="M2433" s="10"/>
    </row>
    <row r="2434" spans="1:13" x14ac:dyDescent="0.35">
      <c r="A2434" s="10"/>
      <c r="B2434" s="10"/>
      <c r="C2434" s="10"/>
      <c r="D2434" s="13"/>
      <c r="E2434" s="10"/>
      <c r="F2434" s="10"/>
      <c r="G2434" s="10"/>
      <c r="H2434" s="10"/>
      <c r="I2434" s="10"/>
      <c r="J2434" s="15" t="s">
        <v>1343</v>
      </c>
      <c r="K2434" s="9">
        <f>SUM(J2427:J2433)</f>
        <v>17</v>
      </c>
      <c r="L2434" s="14">
        <v>0</v>
      </c>
      <c r="M2434" s="9">
        <f>ROUND(L2434*K2434,2)</f>
        <v>0</v>
      </c>
    </row>
    <row r="2435" spans="1:13" ht="1.1499999999999999" customHeight="1" x14ac:dyDescent="0.35">
      <c r="A2435" s="16"/>
      <c r="B2435" s="16"/>
      <c r="C2435" s="16"/>
      <c r="D2435" s="24"/>
      <c r="E2435" s="16"/>
      <c r="F2435" s="16"/>
      <c r="G2435" s="16"/>
      <c r="H2435" s="16"/>
      <c r="I2435" s="16"/>
      <c r="J2435" s="16"/>
      <c r="K2435" s="16"/>
      <c r="L2435" s="16"/>
      <c r="M2435" s="16"/>
    </row>
    <row r="2436" spans="1:13" x14ac:dyDescent="0.35">
      <c r="A2436" s="11" t="s">
        <v>1344</v>
      </c>
      <c r="B2436" s="11" t="s">
        <v>19</v>
      </c>
      <c r="C2436" s="11" t="s">
        <v>249</v>
      </c>
      <c r="D2436" s="23" t="s">
        <v>1345</v>
      </c>
      <c r="E2436" s="10"/>
      <c r="F2436" s="10"/>
      <c r="G2436" s="10"/>
      <c r="H2436" s="10"/>
      <c r="I2436" s="10"/>
      <c r="J2436" s="10"/>
      <c r="K2436" s="12">
        <f>K2441</f>
        <v>6</v>
      </c>
      <c r="L2436" s="12">
        <f>L2441</f>
        <v>0</v>
      </c>
      <c r="M2436" s="12">
        <f>M2441</f>
        <v>0</v>
      </c>
    </row>
    <row r="2437" spans="1:13" ht="52.5" x14ac:dyDescent="0.35">
      <c r="A2437" s="10"/>
      <c r="B2437" s="10"/>
      <c r="C2437" s="10"/>
      <c r="D2437" s="13" t="s">
        <v>1346</v>
      </c>
      <c r="E2437" s="10"/>
      <c r="F2437" s="10"/>
      <c r="G2437" s="10"/>
      <c r="H2437" s="10"/>
      <c r="I2437" s="10"/>
      <c r="J2437" s="10"/>
      <c r="K2437" s="10"/>
      <c r="L2437" s="10"/>
      <c r="M2437" s="10"/>
    </row>
    <row r="2438" spans="1:13" x14ac:dyDescent="0.35">
      <c r="A2438" s="10"/>
      <c r="B2438" s="10"/>
      <c r="C2438" s="10"/>
      <c r="D2438" s="13"/>
      <c r="E2438" s="11" t="s">
        <v>0</v>
      </c>
      <c r="F2438" s="10">
        <v>6</v>
      </c>
      <c r="G2438" s="14">
        <v>1</v>
      </c>
      <c r="H2438" s="14">
        <v>0</v>
      </c>
      <c r="I2438" s="14">
        <v>0</v>
      </c>
      <c r="J2438" s="12">
        <f>F2438*(G2438+ (G2438= 0))*(H2438+ (H2438= 0))*(I2438+ (I2438= 0))</f>
        <v>6</v>
      </c>
      <c r="K2438" s="10"/>
      <c r="L2438" s="10"/>
      <c r="M2438" s="10"/>
    </row>
    <row r="2439" spans="1:13" x14ac:dyDescent="0.35">
      <c r="A2439" s="10"/>
      <c r="B2439" s="10"/>
      <c r="C2439" s="10"/>
      <c r="D2439" s="13"/>
      <c r="E2439" s="11" t="s">
        <v>0</v>
      </c>
      <c r="F2439" s="10">
        <v>0</v>
      </c>
      <c r="G2439" s="14">
        <v>0</v>
      </c>
      <c r="H2439" s="14">
        <v>0</v>
      </c>
      <c r="I2439" s="14">
        <v>0</v>
      </c>
      <c r="J2439" s="12">
        <f>F2439*(G2439+ (G2439= 0))*(H2439+ (H2439= 0))*(I2439+ (I2439= 0))</f>
        <v>0</v>
      </c>
      <c r="K2439" s="10"/>
      <c r="L2439" s="10"/>
      <c r="M2439" s="10"/>
    </row>
    <row r="2440" spans="1:13" x14ac:dyDescent="0.35">
      <c r="A2440" s="10"/>
      <c r="B2440" s="10"/>
      <c r="C2440" s="10"/>
      <c r="D2440" s="13"/>
      <c r="E2440" s="11" t="s">
        <v>0</v>
      </c>
      <c r="F2440" s="10">
        <v>0</v>
      </c>
      <c r="G2440" s="14">
        <v>0</v>
      </c>
      <c r="H2440" s="14">
        <v>0</v>
      </c>
      <c r="I2440" s="14">
        <v>0</v>
      </c>
      <c r="J2440" s="12">
        <f>F2440*(G2440+ (G2440= 0))*(H2440+ (H2440= 0))*(I2440+ (I2440= 0))</f>
        <v>0</v>
      </c>
      <c r="K2440" s="10"/>
      <c r="L2440" s="10"/>
      <c r="M2440" s="10"/>
    </row>
    <row r="2441" spans="1:13" x14ac:dyDescent="0.35">
      <c r="A2441" s="10"/>
      <c r="B2441" s="10"/>
      <c r="C2441" s="10"/>
      <c r="D2441" s="13"/>
      <c r="E2441" s="10"/>
      <c r="F2441" s="10"/>
      <c r="G2441" s="10"/>
      <c r="H2441" s="10"/>
      <c r="I2441" s="10"/>
      <c r="J2441" s="15" t="s">
        <v>1347</v>
      </c>
      <c r="K2441" s="9">
        <f>SUM(J2438:J2440)</f>
        <v>6</v>
      </c>
      <c r="L2441" s="14">
        <v>0</v>
      </c>
      <c r="M2441" s="9">
        <f>ROUND(L2441*K2441,2)</f>
        <v>0</v>
      </c>
    </row>
    <row r="2442" spans="1:13" ht="1.1499999999999999" customHeight="1" x14ac:dyDescent="0.35">
      <c r="A2442" s="16"/>
      <c r="B2442" s="16"/>
      <c r="C2442" s="16"/>
      <c r="D2442" s="24"/>
      <c r="E2442" s="16"/>
      <c r="F2442" s="16"/>
      <c r="G2442" s="16"/>
      <c r="H2442" s="16"/>
      <c r="I2442" s="16"/>
      <c r="J2442" s="16"/>
      <c r="K2442" s="16"/>
      <c r="L2442" s="16"/>
      <c r="M2442" s="16"/>
    </row>
    <row r="2443" spans="1:13" x14ac:dyDescent="0.35">
      <c r="A2443" s="11" t="s">
        <v>1348</v>
      </c>
      <c r="B2443" s="11" t="s">
        <v>19</v>
      </c>
      <c r="C2443" s="11" t="s">
        <v>249</v>
      </c>
      <c r="D2443" s="23" t="s">
        <v>1349</v>
      </c>
      <c r="E2443" s="10"/>
      <c r="F2443" s="10"/>
      <c r="G2443" s="10"/>
      <c r="H2443" s="10"/>
      <c r="I2443" s="10"/>
      <c r="J2443" s="10"/>
      <c r="K2443" s="12">
        <f>K2447</f>
        <v>1</v>
      </c>
      <c r="L2443" s="12">
        <f>L2447</f>
        <v>0</v>
      </c>
      <c r="M2443" s="12">
        <f>M2447</f>
        <v>0</v>
      </c>
    </row>
    <row r="2444" spans="1:13" ht="126" x14ac:dyDescent="0.35">
      <c r="A2444" s="10"/>
      <c r="B2444" s="10"/>
      <c r="C2444" s="10"/>
      <c r="D2444" s="13" t="s">
        <v>1350</v>
      </c>
      <c r="E2444" s="10"/>
      <c r="F2444" s="10"/>
      <c r="G2444" s="10"/>
      <c r="H2444" s="10"/>
      <c r="I2444" s="10"/>
      <c r="J2444" s="10"/>
      <c r="K2444" s="10"/>
      <c r="L2444" s="10"/>
      <c r="M2444" s="10"/>
    </row>
    <row r="2445" spans="1:13" x14ac:dyDescent="0.35">
      <c r="A2445" s="10"/>
      <c r="B2445" s="10"/>
      <c r="C2445" s="10"/>
      <c r="D2445" s="13"/>
      <c r="E2445" s="11" t="s">
        <v>0</v>
      </c>
      <c r="F2445" s="10">
        <v>1</v>
      </c>
      <c r="G2445" s="14">
        <v>0</v>
      </c>
      <c r="H2445" s="14">
        <v>0</v>
      </c>
      <c r="I2445" s="14">
        <v>0</v>
      </c>
      <c r="J2445" s="12">
        <f>F2445*(G2445+ (G2445= 0))*(H2445+ (H2445= 0))*(I2445+ (I2445= 0))</f>
        <v>1</v>
      </c>
      <c r="K2445" s="10"/>
      <c r="L2445" s="10"/>
      <c r="M2445" s="10"/>
    </row>
    <row r="2446" spans="1:13" x14ac:dyDescent="0.35">
      <c r="A2446" s="10"/>
      <c r="B2446" s="10"/>
      <c r="C2446" s="10"/>
      <c r="D2446" s="13"/>
      <c r="E2446" s="11" t="s">
        <v>0</v>
      </c>
      <c r="F2446" s="10">
        <v>0</v>
      </c>
      <c r="G2446" s="14">
        <v>0</v>
      </c>
      <c r="H2446" s="14">
        <v>0</v>
      </c>
      <c r="I2446" s="14">
        <v>0</v>
      </c>
      <c r="J2446" s="12">
        <f>F2446*(G2446+ (G2446= 0))*(H2446+ (H2446= 0))*(I2446+ (I2446= 0))</f>
        <v>0</v>
      </c>
      <c r="K2446" s="10"/>
      <c r="L2446" s="10"/>
      <c r="M2446" s="10"/>
    </row>
    <row r="2447" spans="1:13" x14ac:dyDescent="0.35">
      <c r="A2447" s="138"/>
      <c r="B2447" s="138"/>
      <c r="C2447" s="138"/>
      <c r="D2447" s="139"/>
      <c r="E2447" s="138"/>
      <c r="F2447" s="138"/>
      <c r="G2447" s="138"/>
      <c r="H2447" s="138"/>
      <c r="I2447" s="138"/>
      <c r="J2447" s="140" t="s">
        <v>1351</v>
      </c>
      <c r="K2447" s="141">
        <f>SUM(J2445:J2446)</f>
        <v>1</v>
      </c>
      <c r="L2447" s="142">
        <v>0</v>
      </c>
      <c r="M2447" s="141">
        <f>ROUND(L2447*K2447,2)</f>
        <v>0</v>
      </c>
    </row>
    <row r="2448" spans="1:13" x14ac:dyDescent="0.35">
      <c r="A2448" s="11" t="s">
        <v>1613</v>
      </c>
      <c r="B2448" s="11" t="s">
        <v>19</v>
      </c>
      <c r="C2448" s="11" t="s">
        <v>249</v>
      </c>
      <c r="D2448" s="23" t="s">
        <v>1587</v>
      </c>
      <c r="E2448" s="10"/>
      <c r="F2448" s="10"/>
      <c r="G2448" s="10"/>
      <c r="H2448" s="10"/>
      <c r="I2448" s="10"/>
      <c r="J2448" s="10"/>
      <c r="K2448" s="12">
        <f>K2450</f>
        <v>1</v>
      </c>
      <c r="L2448" s="12">
        <f>L2450</f>
        <v>0</v>
      </c>
      <c r="M2448" s="12">
        <f>M2450</f>
        <v>0</v>
      </c>
    </row>
    <row r="2449" spans="1:13" x14ac:dyDescent="0.35">
      <c r="A2449" s="10"/>
      <c r="B2449" s="10"/>
      <c r="C2449" s="10"/>
      <c r="D2449" s="13" t="s">
        <v>1614</v>
      </c>
      <c r="E2449" s="10"/>
      <c r="F2449" s="10"/>
      <c r="G2449" s="10"/>
      <c r="H2449" s="10"/>
      <c r="I2449" s="10"/>
      <c r="J2449" s="10"/>
      <c r="K2449" s="10"/>
      <c r="L2449" s="10"/>
      <c r="M2449" s="10"/>
    </row>
    <row r="2450" spans="1:13" x14ac:dyDescent="0.35">
      <c r="A2450" s="10"/>
      <c r="B2450" s="10"/>
      <c r="C2450" s="10"/>
      <c r="D2450" s="13"/>
      <c r="E2450" s="10"/>
      <c r="F2450" s="10"/>
      <c r="G2450" s="10"/>
      <c r="H2450" s="10"/>
      <c r="I2450" s="10"/>
      <c r="J2450" s="140" t="s">
        <v>1613</v>
      </c>
      <c r="K2450" s="141">
        <v>1</v>
      </c>
      <c r="L2450" s="142">
        <v>0</v>
      </c>
      <c r="M2450" s="141">
        <f>ROUND(L2450*K2450,2)</f>
        <v>0</v>
      </c>
    </row>
    <row r="2451" spans="1:13" ht="1" customHeight="1" x14ac:dyDescent="0.35">
      <c r="A2451" s="16"/>
      <c r="B2451" s="16"/>
      <c r="C2451" s="16"/>
      <c r="D2451" s="24"/>
      <c r="E2451" s="16"/>
      <c r="F2451" s="16"/>
      <c r="G2451" s="16"/>
      <c r="H2451" s="16"/>
      <c r="I2451" s="16"/>
      <c r="J2451" s="16"/>
      <c r="K2451" s="16"/>
      <c r="L2451" s="16"/>
      <c r="M2451" s="16"/>
    </row>
    <row r="2452" spans="1:13" x14ac:dyDescent="0.35">
      <c r="A2452" s="10"/>
      <c r="B2452" s="10"/>
      <c r="C2452" s="10"/>
      <c r="D2452" s="13"/>
      <c r="E2452" s="10"/>
      <c r="F2452" s="10"/>
      <c r="G2452" s="10"/>
      <c r="H2452" s="10"/>
      <c r="I2452" s="10"/>
      <c r="J2452" s="15" t="s">
        <v>1352</v>
      </c>
      <c r="K2452" s="14">
        <v>1</v>
      </c>
      <c r="L2452" s="9">
        <f>M2295+M2303+M2314+M2319+M2330+M2337+M2343+M2351+M2358+M2364+M2370+M2376+M2382+M2388+M2394+M2399+M2405+M2413+M2423+M2434+M2441+M2447+M2450</f>
        <v>0</v>
      </c>
      <c r="M2452" s="9">
        <f>ROUND(L2452*K2452,2)</f>
        <v>0</v>
      </c>
    </row>
    <row r="2453" spans="1:13" ht="1.1499999999999999" customHeight="1" x14ac:dyDescent="0.35">
      <c r="A2453" s="16"/>
      <c r="B2453" s="16"/>
      <c r="C2453" s="16"/>
      <c r="D2453" s="24"/>
      <c r="E2453" s="16"/>
      <c r="F2453" s="16"/>
      <c r="G2453" s="16"/>
      <c r="H2453" s="16"/>
      <c r="I2453" s="16"/>
      <c r="J2453" s="16"/>
      <c r="K2453" s="16"/>
      <c r="L2453" s="16"/>
      <c r="M2453" s="16"/>
    </row>
    <row r="2454" spans="1:13" x14ac:dyDescent="0.35">
      <c r="A2454" s="10"/>
      <c r="B2454" s="10"/>
      <c r="C2454" s="10"/>
      <c r="D2454" s="13"/>
      <c r="E2454" s="10"/>
      <c r="F2454" s="10"/>
      <c r="G2454" s="10"/>
      <c r="H2454" s="10"/>
      <c r="I2454" s="10"/>
      <c r="J2454" s="15" t="s">
        <v>1353</v>
      </c>
      <c r="K2454" s="17">
        <v>1</v>
      </c>
      <c r="L2454" s="9">
        <f>M1724+M2207+M2287+M2452</f>
        <v>0</v>
      </c>
      <c r="M2454" s="9">
        <f>ROUND(L2454*K2454,2)</f>
        <v>0</v>
      </c>
    </row>
    <row r="2455" spans="1:13" ht="1.1499999999999999" customHeight="1" x14ac:dyDescent="0.35">
      <c r="A2455" s="16"/>
      <c r="B2455" s="16"/>
      <c r="C2455" s="16"/>
      <c r="D2455" s="24"/>
      <c r="E2455" s="16"/>
      <c r="F2455" s="16"/>
      <c r="G2455" s="16"/>
      <c r="H2455" s="16"/>
      <c r="I2455" s="16"/>
      <c r="J2455" s="16"/>
      <c r="K2455" s="16"/>
      <c r="L2455" s="16"/>
      <c r="M2455" s="16"/>
    </row>
    <row r="2456" spans="1:13" x14ac:dyDescent="0.35">
      <c r="A2456" s="6" t="s">
        <v>1354</v>
      </c>
      <c r="B2456" s="6" t="s">
        <v>16</v>
      </c>
      <c r="C2456" s="6" t="s">
        <v>0</v>
      </c>
      <c r="D2456" s="22" t="s">
        <v>1355</v>
      </c>
      <c r="E2456" s="7"/>
      <c r="F2456" s="7"/>
      <c r="G2456" s="7"/>
      <c r="H2456" s="7"/>
      <c r="I2456" s="7"/>
      <c r="J2456" s="7"/>
      <c r="K2456" s="8">
        <f>K2460</f>
        <v>1</v>
      </c>
      <c r="L2456" s="9">
        <f>L2460</f>
        <v>0</v>
      </c>
      <c r="M2456" s="9">
        <f>M2460</f>
        <v>0</v>
      </c>
    </row>
    <row r="2457" spans="1:13" x14ac:dyDescent="0.35">
      <c r="A2457" s="10"/>
      <c r="B2457" s="10"/>
      <c r="C2457" s="10"/>
      <c r="D2457" s="13"/>
      <c r="E2457" s="10"/>
      <c r="F2457" s="10"/>
      <c r="G2457" s="10"/>
      <c r="H2457" s="10"/>
      <c r="I2457" s="10"/>
      <c r="J2457" s="10"/>
      <c r="K2457" s="10"/>
      <c r="L2457" s="10"/>
      <c r="M2457" s="10"/>
    </row>
    <row r="2458" spans="1:13" x14ac:dyDescent="0.35">
      <c r="A2458" s="11" t="s">
        <v>1356</v>
      </c>
      <c r="B2458" s="11" t="s">
        <v>19</v>
      </c>
      <c r="C2458" s="11" t="s">
        <v>0</v>
      </c>
      <c r="D2458" s="23" t="s">
        <v>1357</v>
      </c>
      <c r="E2458" s="10"/>
      <c r="F2458" s="10"/>
      <c r="G2458" s="10"/>
      <c r="H2458" s="10"/>
      <c r="I2458" s="10"/>
      <c r="J2458" s="10"/>
      <c r="K2458" s="14">
        <v>1</v>
      </c>
      <c r="L2458" s="14">
        <v>0</v>
      </c>
      <c r="M2458" s="12">
        <f>ROUND(K2458*L2458,2)</f>
        <v>0</v>
      </c>
    </row>
    <row r="2459" spans="1:13" ht="52.5" x14ac:dyDescent="0.35">
      <c r="A2459" s="10"/>
      <c r="B2459" s="10"/>
      <c r="C2459" s="10"/>
      <c r="D2459" s="13" t="s">
        <v>1358</v>
      </c>
      <c r="E2459" s="10"/>
      <c r="F2459" s="10"/>
      <c r="G2459" s="10"/>
      <c r="H2459" s="10"/>
      <c r="I2459" s="10"/>
      <c r="J2459" s="10"/>
      <c r="K2459" s="10"/>
      <c r="L2459" s="10"/>
      <c r="M2459" s="10"/>
    </row>
    <row r="2460" spans="1:13" x14ac:dyDescent="0.35">
      <c r="A2460" s="10"/>
      <c r="B2460" s="10"/>
      <c r="C2460" s="10"/>
      <c r="D2460" s="13"/>
      <c r="E2460" s="10"/>
      <c r="F2460" s="10"/>
      <c r="G2460" s="10"/>
      <c r="H2460" s="10"/>
      <c r="I2460" s="10"/>
      <c r="J2460" s="15" t="s">
        <v>1359</v>
      </c>
      <c r="K2460" s="17">
        <v>1</v>
      </c>
      <c r="L2460" s="9">
        <f>M2458</f>
        <v>0</v>
      </c>
      <c r="M2460" s="9">
        <f>ROUND(L2460*K2460,2)</f>
        <v>0</v>
      </c>
    </row>
    <row r="2461" spans="1:13" ht="1.1499999999999999" customHeight="1" x14ac:dyDescent="0.35">
      <c r="A2461" s="16"/>
      <c r="B2461" s="16"/>
      <c r="C2461" s="16"/>
      <c r="D2461" s="24"/>
      <c r="E2461" s="16"/>
      <c r="F2461" s="16"/>
      <c r="G2461" s="16"/>
      <c r="H2461" s="16"/>
      <c r="I2461" s="16"/>
      <c r="J2461" s="16"/>
      <c r="K2461" s="16"/>
      <c r="L2461" s="16"/>
      <c r="M2461" s="16"/>
    </row>
    <row r="2462" spans="1:13" x14ac:dyDescent="0.35">
      <c r="A2462" s="6" t="s">
        <v>1360</v>
      </c>
      <c r="B2462" s="6" t="s">
        <v>16</v>
      </c>
      <c r="C2462" s="6" t="s">
        <v>0</v>
      </c>
      <c r="D2462" s="22" t="s">
        <v>1361</v>
      </c>
      <c r="E2462" s="7"/>
      <c r="F2462" s="7"/>
      <c r="G2462" s="7"/>
      <c r="H2462" s="7"/>
      <c r="I2462" s="7"/>
      <c r="J2462" s="7"/>
      <c r="K2462" s="8">
        <f>K2466</f>
        <v>1</v>
      </c>
      <c r="L2462" s="9">
        <f>L2466</f>
        <v>0</v>
      </c>
      <c r="M2462" s="9">
        <f>M2466</f>
        <v>0</v>
      </c>
    </row>
    <row r="2463" spans="1:13" x14ac:dyDescent="0.35">
      <c r="A2463" s="10"/>
      <c r="B2463" s="10"/>
      <c r="C2463" s="10"/>
      <c r="D2463" s="13"/>
      <c r="E2463" s="10"/>
      <c r="F2463" s="10"/>
      <c r="G2463" s="10"/>
      <c r="H2463" s="10"/>
      <c r="I2463" s="10"/>
      <c r="J2463" s="10"/>
      <c r="K2463" s="10"/>
      <c r="L2463" s="10"/>
      <c r="M2463" s="10"/>
    </row>
    <row r="2464" spans="1:13" x14ac:dyDescent="0.35">
      <c r="A2464" s="11" t="s">
        <v>1362</v>
      </c>
      <c r="B2464" s="11" t="s">
        <v>19</v>
      </c>
      <c r="C2464" s="11" t="s">
        <v>0</v>
      </c>
      <c r="D2464" s="23" t="s">
        <v>1363</v>
      </c>
      <c r="E2464" s="10"/>
      <c r="F2464" s="10"/>
      <c r="G2464" s="10"/>
      <c r="H2464" s="10"/>
      <c r="I2464" s="10"/>
      <c r="J2464" s="10"/>
      <c r="K2464" s="14">
        <v>1</v>
      </c>
      <c r="L2464" s="14">
        <v>0</v>
      </c>
      <c r="M2464" s="12">
        <f>ROUND(K2464*L2464,2)</f>
        <v>0</v>
      </c>
    </row>
    <row r="2465" spans="1:13" ht="42" x14ac:dyDescent="0.35">
      <c r="A2465" s="10"/>
      <c r="B2465" s="10"/>
      <c r="C2465" s="10"/>
      <c r="D2465" s="13" t="s">
        <v>1364</v>
      </c>
      <c r="E2465" s="10"/>
      <c r="F2465" s="10"/>
      <c r="G2465" s="10"/>
      <c r="H2465" s="10"/>
      <c r="I2465" s="10"/>
      <c r="J2465" s="10"/>
      <c r="K2465" s="10"/>
      <c r="L2465" s="10"/>
      <c r="M2465" s="10"/>
    </row>
    <row r="2466" spans="1:13" x14ac:dyDescent="0.35">
      <c r="A2466" s="10"/>
      <c r="B2466" s="10"/>
      <c r="C2466" s="10"/>
      <c r="D2466" s="13"/>
      <c r="E2466" s="10"/>
      <c r="F2466" s="10"/>
      <c r="G2466" s="10"/>
      <c r="H2466" s="10"/>
      <c r="I2466" s="10"/>
      <c r="J2466" s="15" t="s">
        <v>1365</v>
      </c>
      <c r="K2466" s="17">
        <v>1</v>
      </c>
      <c r="L2466" s="9">
        <f>M2464</f>
        <v>0</v>
      </c>
      <c r="M2466" s="9">
        <f>ROUND(L2466*K2466,2)</f>
        <v>0</v>
      </c>
    </row>
    <row r="2467" spans="1:13" ht="1.1499999999999999" customHeight="1" x14ac:dyDescent="0.35">
      <c r="A2467" s="16"/>
      <c r="B2467" s="16"/>
      <c r="C2467" s="16"/>
      <c r="D2467" s="24"/>
      <c r="E2467" s="16"/>
      <c r="F2467" s="16"/>
      <c r="G2467" s="16"/>
      <c r="H2467" s="16"/>
      <c r="I2467" s="16"/>
      <c r="J2467" s="16"/>
      <c r="K2467" s="16"/>
      <c r="L2467" s="16"/>
      <c r="M2467" s="16"/>
    </row>
    <row r="2468" spans="1:13" x14ac:dyDescent="0.35">
      <c r="A2468" s="6" t="s">
        <v>1366</v>
      </c>
      <c r="B2468" s="6" t="s">
        <v>16</v>
      </c>
      <c r="C2468" s="6" t="s">
        <v>0</v>
      </c>
      <c r="D2468" s="22" t="s">
        <v>1367</v>
      </c>
      <c r="E2468" s="7"/>
      <c r="F2468" s="7"/>
      <c r="G2468" s="7"/>
      <c r="H2468" s="7"/>
      <c r="I2468" s="7"/>
      <c r="J2468" s="7"/>
      <c r="K2468" s="8">
        <f>K2472</f>
        <v>1</v>
      </c>
      <c r="L2468" s="9">
        <f>L2472</f>
        <v>0</v>
      </c>
      <c r="M2468" s="9">
        <f>M2472</f>
        <v>0</v>
      </c>
    </row>
    <row r="2469" spans="1:13" x14ac:dyDescent="0.35">
      <c r="A2469" s="10"/>
      <c r="B2469" s="10"/>
      <c r="C2469" s="10"/>
      <c r="D2469" s="13"/>
      <c r="E2469" s="10"/>
      <c r="F2469" s="10"/>
      <c r="G2469" s="10"/>
      <c r="H2469" s="10"/>
      <c r="I2469" s="10"/>
      <c r="J2469" s="10"/>
      <c r="K2469" s="10"/>
      <c r="L2469" s="10"/>
      <c r="M2469" s="10"/>
    </row>
    <row r="2470" spans="1:13" x14ac:dyDescent="0.35">
      <c r="A2470" s="11" t="s">
        <v>1368</v>
      </c>
      <c r="B2470" s="11" t="s">
        <v>19</v>
      </c>
      <c r="C2470" s="11" t="s">
        <v>0</v>
      </c>
      <c r="D2470" s="23" t="s">
        <v>1369</v>
      </c>
      <c r="E2470" s="10"/>
      <c r="F2470" s="10"/>
      <c r="G2470" s="10"/>
      <c r="H2470" s="10"/>
      <c r="I2470" s="10"/>
      <c r="J2470" s="10"/>
      <c r="K2470" s="14">
        <v>1</v>
      </c>
      <c r="L2470" s="14">
        <v>0</v>
      </c>
      <c r="M2470" s="12">
        <f>ROUND(K2470*L2470,2)</f>
        <v>0</v>
      </c>
    </row>
    <row r="2471" spans="1:13" ht="42" x14ac:dyDescent="0.35">
      <c r="A2471" s="10"/>
      <c r="B2471" s="10"/>
      <c r="C2471" s="10"/>
      <c r="D2471" s="13" t="s">
        <v>1370</v>
      </c>
      <c r="E2471" s="10"/>
      <c r="F2471" s="10"/>
      <c r="G2471" s="10"/>
      <c r="H2471" s="10"/>
      <c r="I2471" s="10"/>
      <c r="J2471" s="10"/>
      <c r="K2471" s="10"/>
      <c r="L2471" s="10"/>
      <c r="M2471" s="10"/>
    </row>
    <row r="2472" spans="1:13" x14ac:dyDescent="0.35">
      <c r="A2472" s="10"/>
      <c r="B2472" s="10"/>
      <c r="C2472" s="10"/>
      <c r="D2472" s="13"/>
      <c r="E2472" s="10"/>
      <c r="F2472" s="10"/>
      <c r="G2472" s="10"/>
      <c r="H2472" s="10"/>
      <c r="I2472" s="10"/>
      <c r="J2472" s="15" t="s">
        <v>1371</v>
      </c>
      <c r="K2472" s="17">
        <v>1</v>
      </c>
      <c r="L2472" s="9">
        <f>M2470</f>
        <v>0</v>
      </c>
      <c r="M2472" s="9">
        <f>ROUND(L2472*K2472,2)</f>
        <v>0</v>
      </c>
    </row>
    <row r="2473" spans="1:13" ht="1.1499999999999999" customHeight="1" x14ac:dyDescent="0.35">
      <c r="A2473" s="16"/>
      <c r="B2473" s="16"/>
      <c r="C2473" s="16"/>
      <c r="D2473" s="24"/>
      <c r="E2473" s="16"/>
      <c r="F2473" s="16"/>
      <c r="G2473" s="16"/>
      <c r="H2473" s="16"/>
      <c r="I2473" s="16"/>
      <c r="J2473" s="16"/>
      <c r="K2473" s="16"/>
      <c r="L2473" s="16"/>
      <c r="M2473" s="16"/>
    </row>
    <row r="2474" spans="1:13" x14ac:dyDescent="0.35">
      <c r="A2474" s="6" t="s">
        <v>1372</v>
      </c>
      <c r="B2474" s="6" t="s">
        <v>16</v>
      </c>
      <c r="C2474" s="6" t="s">
        <v>0</v>
      </c>
      <c r="D2474" s="22" t="s">
        <v>1615</v>
      </c>
      <c r="E2474" s="7"/>
      <c r="F2474" s="7"/>
      <c r="G2474" s="7"/>
      <c r="H2474" s="7"/>
      <c r="I2474" s="7"/>
      <c r="J2474" s="7"/>
      <c r="K2474" s="8">
        <f>K2810</f>
        <v>1</v>
      </c>
      <c r="L2474" s="9">
        <f>L2810</f>
        <v>0</v>
      </c>
      <c r="M2474" s="9">
        <f>M2810</f>
        <v>0</v>
      </c>
    </row>
    <row r="2475" spans="1:13" x14ac:dyDescent="0.35">
      <c r="A2475" s="10"/>
      <c r="B2475" s="10"/>
      <c r="C2475" s="10"/>
      <c r="D2475" s="13"/>
      <c r="E2475" s="10"/>
      <c r="F2475" s="10"/>
      <c r="G2475" s="10"/>
      <c r="H2475" s="10"/>
      <c r="I2475" s="10"/>
      <c r="J2475" s="10"/>
      <c r="K2475" s="10"/>
      <c r="L2475" s="10"/>
      <c r="M2475" s="10"/>
    </row>
    <row r="2476" spans="1:13" x14ac:dyDescent="0.35">
      <c r="A2476" s="18" t="s">
        <v>1373</v>
      </c>
      <c r="B2476" s="18" t="s">
        <v>16</v>
      </c>
      <c r="C2476" s="18" t="s">
        <v>0</v>
      </c>
      <c r="D2476" s="25" t="s">
        <v>1374</v>
      </c>
      <c r="E2476" s="19"/>
      <c r="F2476" s="19"/>
      <c r="G2476" s="19"/>
      <c r="H2476" s="19"/>
      <c r="I2476" s="19"/>
      <c r="J2476" s="19"/>
      <c r="K2476" s="9">
        <f>K2541</f>
        <v>1</v>
      </c>
      <c r="L2476" s="9">
        <f>L2541</f>
        <v>0</v>
      </c>
      <c r="M2476" s="9">
        <f>M2541</f>
        <v>0</v>
      </c>
    </row>
    <row r="2477" spans="1:13" x14ac:dyDescent="0.35">
      <c r="A2477" s="10"/>
      <c r="B2477" s="10"/>
      <c r="C2477" s="10"/>
      <c r="D2477" s="13"/>
      <c r="E2477" s="10"/>
      <c r="F2477" s="10"/>
      <c r="G2477" s="10"/>
      <c r="H2477" s="10"/>
      <c r="I2477" s="10"/>
      <c r="J2477" s="10"/>
      <c r="K2477" s="10"/>
      <c r="L2477" s="10"/>
      <c r="M2477" s="10"/>
    </row>
    <row r="2478" spans="1:13" x14ac:dyDescent="0.35">
      <c r="A2478" s="11" t="s">
        <v>1375</v>
      </c>
      <c r="B2478" s="11" t="s">
        <v>19</v>
      </c>
      <c r="C2478" s="11" t="s">
        <v>249</v>
      </c>
      <c r="D2478" s="23" t="s">
        <v>1376</v>
      </c>
      <c r="E2478" s="10"/>
      <c r="F2478" s="10"/>
      <c r="G2478" s="10"/>
      <c r="H2478" s="10"/>
      <c r="I2478" s="10"/>
      <c r="J2478" s="10"/>
      <c r="K2478" s="14">
        <f>K2492</f>
        <v>20</v>
      </c>
      <c r="L2478" s="14">
        <f>L2492</f>
        <v>0</v>
      </c>
      <c r="M2478" s="12">
        <f>M2492</f>
        <v>0</v>
      </c>
    </row>
    <row r="2479" spans="1:13" ht="63" x14ac:dyDescent="0.35">
      <c r="A2479" s="10"/>
      <c r="B2479" s="10"/>
      <c r="C2479" s="10"/>
      <c r="D2479" s="13" t="s">
        <v>1377</v>
      </c>
      <c r="E2479" s="10"/>
      <c r="F2479" s="10"/>
      <c r="G2479" s="10"/>
      <c r="H2479" s="10"/>
      <c r="I2479" s="10"/>
      <c r="J2479" s="10"/>
      <c r="K2479" s="10"/>
      <c r="L2479" s="10"/>
      <c r="M2479" s="10"/>
    </row>
    <row r="2480" spans="1:13" x14ac:dyDescent="0.35">
      <c r="A2480" s="11" t="s">
        <v>1378</v>
      </c>
      <c r="B2480" s="11" t="s">
        <v>1379</v>
      </c>
      <c r="C2480" s="11" t="s">
        <v>1380</v>
      </c>
      <c r="D2480" s="23" t="s">
        <v>1381</v>
      </c>
      <c r="E2480" s="10"/>
      <c r="F2480" s="10"/>
      <c r="G2480" s="10"/>
      <c r="H2480" s="10"/>
      <c r="I2480" s="10"/>
      <c r="J2480" s="10"/>
      <c r="K2480" s="20">
        <v>0.65</v>
      </c>
      <c r="L2480" s="14">
        <v>0</v>
      </c>
      <c r="M2480" s="12">
        <f>ROUND(K2480*L2480,2)</f>
        <v>0</v>
      </c>
    </row>
    <row r="2481" spans="1:13" x14ac:dyDescent="0.35">
      <c r="A2481" s="10"/>
      <c r="B2481" s="10"/>
      <c r="C2481" s="10"/>
      <c r="D2481" s="13"/>
      <c r="E2481" s="10"/>
      <c r="F2481" s="10"/>
      <c r="G2481" s="10"/>
      <c r="H2481" s="10"/>
      <c r="I2481" s="10"/>
      <c r="J2481" s="10"/>
      <c r="K2481" s="10"/>
      <c r="L2481" s="10"/>
      <c r="M2481" s="10"/>
    </row>
    <row r="2482" spans="1:13" x14ac:dyDescent="0.35">
      <c r="A2482" s="11" t="s">
        <v>1382</v>
      </c>
      <c r="B2482" s="11" t="s">
        <v>1379</v>
      </c>
      <c r="C2482" s="11" t="s">
        <v>1380</v>
      </c>
      <c r="D2482" s="23" t="s">
        <v>1383</v>
      </c>
      <c r="E2482" s="10"/>
      <c r="F2482" s="10"/>
      <c r="G2482" s="10"/>
      <c r="H2482" s="10"/>
      <c r="I2482" s="10"/>
      <c r="J2482" s="10"/>
      <c r="K2482" s="20">
        <v>0.65</v>
      </c>
      <c r="L2482" s="14">
        <v>0</v>
      </c>
      <c r="M2482" s="12">
        <f>ROUND(K2482*L2482,2)</f>
        <v>0</v>
      </c>
    </row>
    <row r="2483" spans="1:13" x14ac:dyDescent="0.35">
      <c r="A2483" s="10"/>
      <c r="B2483" s="10"/>
      <c r="C2483" s="10"/>
      <c r="D2483" s="13"/>
      <c r="E2483" s="10"/>
      <c r="F2483" s="10"/>
      <c r="G2483" s="10"/>
      <c r="H2483" s="10"/>
      <c r="I2483" s="10"/>
      <c r="J2483" s="10"/>
      <c r="K2483" s="10"/>
      <c r="L2483" s="10"/>
      <c r="M2483" s="10"/>
    </row>
    <row r="2484" spans="1:13" x14ac:dyDescent="0.35">
      <c r="A2484" s="11" t="s">
        <v>1384</v>
      </c>
      <c r="B2484" s="11" t="s">
        <v>715</v>
      </c>
      <c r="C2484" s="11" t="s">
        <v>36</v>
      </c>
      <c r="D2484" s="23" t="s">
        <v>1385</v>
      </c>
      <c r="E2484" s="10"/>
      <c r="F2484" s="10"/>
      <c r="G2484" s="10"/>
      <c r="H2484" s="10"/>
      <c r="I2484" s="10"/>
      <c r="J2484" s="10"/>
      <c r="K2484" s="20">
        <v>1</v>
      </c>
      <c r="L2484" s="14">
        <v>0</v>
      </c>
      <c r="M2484" s="12">
        <f>ROUND(K2484*L2484,2)</f>
        <v>0</v>
      </c>
    </row>
    <row r="2485" spans="1:13" x14ac:dyDescent="0.35">
      <c r="A2485" s="10"/>
      <c r="B2485" s="10"/>
      <c r="C2485" s="10"/>
      <c r="D2485" s="13"/>
      <c r="E2485" s="10"/>
      <c r="F2485" s="10"/>
      <c r="G2485" s="10"/>
      <c r="H2485" s="10"/>
      <c r="I2485" s="10"/>
      <c r="J2485" s="10"/>
      <c r="K2485" s="10"/>
      <c r="L2485" s="10"/>
      <c r="M2485" s="10"/>
    </row>
    <row r="2486" spans="1:13" x14ac:dyDescent="0.35">
      <c r="A2486" s="11" t="s">
        <v>1386</v>
      </c>
      <c r="B2486" s="11" t="s">
        <v>1387</v>
      </c>
      <c r="C2486" s="11" t="s">
        <v>291</v>
      </c>
      <c r="D2486" s="23" t="s">
        <v>1388</v>
      </c>
      <c r="E2486" s="10"/>
      <c r="F2486" s="10"/>
      <c r="G2486" s="10"/>
      <c r="H2486" s="10"/>
      <c r="I2486" s="10"/>
      <c r="J2486" s="10"/>
      <c r="K2486" s="20">
        <v>3.7570000000000001</v>
      </c>
      <c r="L2486" s="14">
        <v>0</v>
      </c>
      <c r="M2486" s="12">
        <f>ROUND(K2486*L2486,2)</f>
        <v>0</v>
      </c>
    </row>
    <row r="2487" spans="1:13" x14ac:dyDescent="0.35">
      <c r="A2487" s="10"/>
      <c r="B2487" s="10"/>
      <c r="C2487" s="10"/>
      <c r="D2487" s="13"/>
      <c r="E2487" s="11" t="s">
        <v>308</v>
      </c>
      <c r="F2487" s="10">
        <v>5</v>
      </c>
      <c r="G2487" s="14">
        <v>0</v>
      </c>
      <c r="H2487" s="14">
        <v>0</v>
      </c>
      <c r="I2487" s="14">
        <v>0</v>
      </c>
      <c r="J2487" s="12">
        <f>F2487*(G2487+ (G2487= 0))*(H2487+ (H2487= 0))*(I2487+ (I2487= 0))</f>
        <v>5</v>
      </c>
      <c r="K2487" s="10"/>
      <c r="L2487" s="10"/>
      <c r="M2487" s="10"/>
    </row>
    <row r="2488" spans="1:13" x14ac:dyDescent="0.35">
      <c r="A2488" s="10"/>
      <c r="B2488" s="10"/>
      <c r="C2488" s="10"/>
      <c r="D2488" s="13"/>
      <c r="E2488" s="11" t="s">
        <v>25</v>
      </c>
      <c r="F2488" s="10">
        <v>1</v>
      </c>
      <c r="G2488" s="14">
        <v>0</v>
      </c>
      <c r="H2488" s="14">
        <v>0</v>
      </c>
      <c r="I2488" s="14">
        <v>0</v>
      </c>
      <c r="J2488" s="12">
        <f>F2488*(G2488+ (G2488= 0))*(H2488+ (H2488= 0))*(I2488+ (I2488= 0))</f>
        <v>1</v>
      </c>
      <c r="K2488" s="10"/>
      <c r="L2488" s="10"/>
      <c r="M2488" s="10"/>
    </row>
    <row r="2489" spans="1:13" x14ac:dyDescent="0.35">
      <c r="A2489" s="10"/>
      <c r="B2489" s="10"/>
      <c r="C2489" s="10"/>
      <c r="D2489" s="13"/>
      <c r="E2489" s="11" t="s">
        <v>26</v>
      </c>
      <c r="F2489" s="10">
        <v>5</v>
      </c>
      <c r="G2489" s="14">
        <v>0</v>
      </c>
      <c r="H2489" s="14">
        <v>0</v>
      </c>
      <c r="I2489" s="14">
        <v>0</v>
      </c>
      <c r="J2489" s="12">
        <f>F2489*(G2489+ (G2489= 0))*(H2489+ (H2489= 0))*(I2489+ (I2489= 0))</f>
        <v>5</v>
      </c>
      <c r="K2489" s="10"/>
      <c r="L2489" s="10"/>
      <c r="M2489" s="10"/>
    </row>
    <row r="2490" spans="1:13" x14ac:dyDescent="0.35">
      <c r="A2490" s="10"/>
      <c r="B2490" s="10"/>
      <c r="C2490" s="10"/>
      <c r="D2490" s="13"/>
      <c r="E2490" s="11" t="s">
        <v>27</v>
      </c>
      <c r="F2490" s="10">
        <v>5</v>
      </c>
      <c r="G2490" s="14">
        <v>0</v>
      </c>
      <c r="H2490" s="14">
        <v>0</v>
      </c>
      <c r="I2490" s="14">
        <v>0</v>
      </c>
      <c r="J2490" s="12">
        <f>F2490*(G2490+ (G2490= 0))*(H2490+ (H2490= 0))*(I2490+ (I2490= 0))</f>
        <v>5</v>
      </c>
      <c r="K2490" s="10"/>
      <c r="L2490" s="10"/>
      <c r="M2490" s="10"/>
    </row>
    <row r="2491" spans="1:13" x14ac:dyDescent="0.35">
      <c r="A2491" s="10"/>
      <c r="B2491" s="10"/>
      <c r="C2491" s="10"/>
      <c r="D2491" s="13"/>
      <c r="E2491" s="11" t="s">
        <v>28</v>
      </c>
      <c r="F2491" s="10">
        <v>4</v>
      </c>
      <c r="G2491" s="14">
        <v>0</v>
      </c>
      <c r="H2491" s="14">
        <v>0</v>
      </c>
      <c r="I2491" s="14">
        <v>0</v>
      </c>
      <c r="J2491" s="12">
        <f>F2491*(G2491+ (G2491= 0))*(H2491+ (H2491= 0))*(I2491+ (I2491= 0))</f>
        <v>4</v>
      </c>
      <c r="K2491" s="10"/>
      <c r="L2491" s="10"/>
      <c r="M2491" s="10"/>
    </row>
    <row r="2492" spans="1:13" x14ac:dyDescent="0.35">
      <c r="A2492" s="10"/>
      <c r="B2492" s="10"/>
      <c r="C2492" s="10"/>
      <c r="D2492" s="13"/>
      <c r="E2492" s="10"/>
      <c r="F2492" s="10"/>
      <c r="G2492" s="10"/>
      <c r="H2492" s="10"/>
      <c r="I2492" s="10"/>
      <c r="J2492" s="15" t="s">
        <v>1389</v>
      </c>
      <c r="K2492" s="9">
        <f>SUM(J2487:J2491)</f>
        <v>20</v>
      </c>
      <c r="L2492" s="9">
        <f>M2480+M2482+M2484+M2486</f>
        <v>0</v>
      </c>
      <c r="M2492" s="9">
        <f>ROUND(L2492*K2492,2)</f>
        <v>0</v>
      </c>
    </row>
    <row r="2493" spans="1:13" ht="1.1499999999999999" customHeight="1" x14ac:dyDescent="0.35">
      <c r="A2493" s="16"/>
      <c r="B2493" s="16"/>
      <c r="C2493" s="16"/>
      <c r="D2493" s="24"/>
      <c r="E2493" s="16"/>
      <c r="F2493" s="16"/>
      <c r="G2493" s="16"/>
      <c r="H2493" s="16"/>
      <c r="I2493" s="16"/>
      <c r="J2493" s="16"/>
      <c r="K2493" s="16"/>
      <c r="L2493" s="16"/>
      <c r="M2493" s="16"/>
    </row>
    <row r="2494" spans="1:13" x14ac:dyDescent="0.35">
      <c r="A2494" s="11" t="s">
        <v>1390</v>
      </c>
      <c r="B2494" s="11" t="s">
        <v>19</v>
      </c>
      <c r="C2494" s="11" t="s">
        <v>249</v>
      </c>
      <c r="D2494" s="23" t="s">
        <v>1391</v>
      </c>
      <c r="E2494" s="10"/>
      <c r="F2494" s="10"/>
      <c r="G2494" s="10"/>
      <c r="H2494" s="10"/>
      <c r="I2494" s="10"/>
      <c r="J2494" s="10"/>
      <c r="K2494" s="12">
        <f>K2506</f>
        <v>17</v>
      </c>
      <c r="L2494" s="12">
        <f>L2506</f>
        <v>0</v>
      </c>
      <c r="M2494" s="12">
        <f>M2506</f>
        <v>0</v>
      </c>
    </row>
    <row r="2495" spans="1:13" ht="63" x14ac:dyDescent="0.35">
      <c r="A2495" s="10"/>
      <c r="B2495" s="10"/>
      <c r="C2495" s="10"/>
      <c r="D2495" s="13" t="s">
        <v>1392</v>
      </c>
      <c r="E2495" s="10"/>
      <c r="F2495" s="10"/>
      <c r="G2495" s="10"/>
      <c r="H2495" s="10"/>
      <c r="I2495" s="10"/>
      <c r="J2495" s="10"/>
      <c r="K2495" s="10"/>
      <c r="L2495" s="10"/>
      <c r="M2495" s="10"/>
    </row>
    <row r="2496" spans="1:13" x14ac:dyDescent="0.35">
      <c r="A2496" s="11" t="s">
        <v>1393</v>
      </c>
      <c r="B2496" s="11" t="s">
        <v>1379</v>
      </c>
      <c r="C2496" s="11" t="s">
        <v>1380</v>
      </c>
      <c r="D2496" s="23" t="s">
        <v>1381</v>
      </c>
      <c r="E2496" s="10"/>
      <c r="F2496" s="10"/>
      <c r="G2496" s="10"/>
      <c r="H2496" s="10"/>
      <c r="I2496" s="10"/>
      <c r="J2496" s="10"/>
      <c r="K2496" s="20">
        <v>0.6</v>
      </c>
      <c r="L2496" s="14">
        <v>0</v>
      </c>
      <c r="M2496" s="12">
        <f>ROUND(K2496*L2496,2)</f>
        <v>0</v>
      </c>
    </row>
    <row r="2497" spans="1:13" x14ac:dyDescent="0.35">
      <c r="A2497" s="10"/>
      <c r="B2497" s="10"/>
      <c r="C2497" s="10"/>
      <c r="D2497" s="13"/>
      <c r="E2497" s="10"/>
      <c r="F2497" s="10"/>
      <c r="G2497" s="10"/>
      <c r="H2497" s="10"/>
      <c r="I2497" s="10"/>
      <c r="J2497" s="10"/>
      <c r="K2497" s="10"/>
      <c r="L2497" s="10"/>
      <c r="M2497" s="10"/>
    </row>
    <row r="2498" spans="1:13" x14ac:dyDescent="0.35">
      <c r="A2498" s="11" t="s">
        <v>1394</v>
      </c>
      <c r="B2498" s="11" t="s">
        <v>1379</v>
      </c>
      <c r="C2498" s="11" t="s">
        <v>1380</v>
      </c>
      <c r="D2498" s="23" t="s">
        <v>1383</v>
      </c>
      <c r="E2498" s="10"/>
      <c r="F2498" s="10"/>
      <c r="G2498" s="10"/>
      <c r="H2498" s="10"/>
      <c r="I2498" s="10"/>
      <c r="J2498" s="10"/>
      <c r="K2498" s="20">
        <v>0.6</v>
      </c>
      <c r="L2498" s="14">
        <v>0</v>
      </c>
      <c r="M2498" s="12">
        <f>ROUND(K2498*L2498,2)</f>
        <v>0</v>
      </c>
    </row>
    <row r="2499" spans="1:13" x14ac:dyDescent="0.35">
      <c r="A2499" s="10"/>
      <c r="B2499" s="10"/>
      <c r="C2499" s="10"/>
      <c r="D2499" s="13"/>
      <c r="E2499" s="10"/>
      <c r="F2499" s="10"/>
      <c r="G2499" s="10"/>
      <c r="H2499" s="10"/>
      <c r="I2499" s="10"/>
      <c r="J2499" s="10"/>
      <c r="K2499" s="10"/>
      <c r="L2499" s="10"/>
      <c r="M2499" s="10"/>
    </row>
    <row r="2500" spans="1:13" x14ac:dyDescent="0.35">
      <c r="A2500" s="11" t="s">
        <v>1395</v>
      </c>
      <c r="B2500" s="11" t="s">
        <v>715</v>
      </c>
      <c r="C2500" s="11" t="s">
        <v>249</v>
      </c>
      <c r="D2500" s="23" t="s">
        <v>1396</v>
      </c>
      <c r="E2500" s="10"/>
      <c r="F2500" s="10"/>
      <c r="G2500" s="10"/>
      <c r="H2500" s="10"/>
      <c r="I2500" s="10"/>
      <c r="J2500" s="10"/>
      <c r="K2500" s="20">
        <v>1</v>
      </c>
      <c r="L2500" s="14">
        <v>0</v>
      </c>
      <c r="M2500" s="12">
        <f>ROUND(K2500*L2500,2)</f>
        <v>0</v>
      </c>
    </row>
    <row r="2501" spans="1:13" x14ac:dyDescent="0.35">
      <c r="A2501" s="10"/>
      <c r="B2501" s="10"/>
      <c r="C2501" s="10"/>
      <c r="D2501" s="13"/>
      <c r="E2501" s="11" t="s">
        <v>308</v>
      </c>
      <c r="F2501" s="10">
        <v>4</v>
      </c>
      <c r="G2501" s="14">
        <v>0</v>
      </c>
      <c r="H2501" s="14">
        <v>0</v>
      </c>
      <c r="I2501" s="14">
        <v>0</v>
      </c>
      <c r="J2501" s="12">
        <f>F2501*(G2501+ (G2501= 0))*(H2501+ (H2501= 0))*(I2501+ (I2501= 0))</f>
        <v>4</v>
      </c>
      <c r="K2501" s="10"/>
      <c r="L2501" s="10"/>
      <c r="M2501" s="10"/>
    </row>
    <row r="2502" spans="1:13" x14ac:dyDescent="0.35">
      <c r="A2502" s="10"/>
      <c r="B2502" s="10"/>
      <c r="C2502" s="10"/>
      <c r="D2502" s="13"/>
      <c r="E2502" s="11" t="s">
        <v>25</v>
      </c>
      <c r="F2502" s="10">
        <v>1</v>
      </c>
      <c r="G2502" s="14">
        <v>0</v>
      </c>
      <c r="H2502" s="14">
        <v>0</v>
      </c>
      <c r="I2502" s="14">
        <v>0</v>
      </c>
      <c r="J2502" s="12">
        <f>F2502*(G2502+ (G2502= 0))*(H2502+ (H2502= 0))*(I2502+ (I2502= 0))</f>
        <v>1</v>
      </c>
      <c r="K2502" s="10"/>
      <c r="L2502" s="10"/>
      <c r="M2502" s="10"/>
    </row>
    <row r="2503" spans="1:13" x14ac:dyDescent="0.35">
      <c r="A2503" s="10"/>
      <c r="B2503" s="10"/>
      <c r="C2503" s="10"/>
      <c r="D2503" s="13"/>
      <c r="E2503" s="11" t="s">
        <v>26</v>
      </c>
      <c r="F2503" s="10">
        <v>4</v>
      </c>
      <c r="G2503" s="14">
        <v>0</v>
      </c>
      <c r="H2503" s="14">
        <v>0</v>
      </c>
      <c r="I2503" s="14">
        <v>0</v>
      </c>
      <c r="J2503" s="12">
        <f>F2503*(G2503+ (G2503= 0))*(H2503+ (H2503= 0))*(I2503+ (I2503= 0))</f>
        <v>4</v>
      </c>
      <c r="K2503" s="10"/>
      <c r="L2503" s="10"/>
      <c r="M2503" s="10"/>
    </row>
    <row r="2504" spans="1:13" x14ac:dyDescent="0.35">
      <c r="A2504" s="10"/>
      <c r="B2504" s="10"/>
      <c r="C2504" s="10"/>
      <c r="D2504" s="13"/>
      <c r="E2504" s="11" t="s">
        <v>27</v>
      </c>
      <c r="F2504" s="10">
        <v>4</v>
      </c>
      <c r="G2504" s="14">
        <v>0</v>
      </c>
      <c r="H2504" s="14">
        <v>0</v>
      </c>
      <c r="I2504" s="14">
        <v>0</v>
      </c>
      <c r="J2504" s="12">
        <f>F2504*(G2504+ (G2504= 0))*(H2504+ (H2504= 0))*(I2504+ (I2504= 0))</f>
        <v>4</v>
      </c>
      <c r="K2504" s="10"/>
      <c r="L2504" s="10"/>
      <c r="M2504" s="10"/>
    </row>
    <row r="2505" spans="1:13" x14ac:dyDescent="0.35">
      <c r="A2505" s="10"/>
      <c r="B2505" s="10"/>
      <c r="C2505" s="10"/>
      <c r="D2505" s="13"/>
      <c r="E2505" s="11" t="s">
        <v>28</v>
      </c>
      <c r="F2505" s="10">
        <v>4</v>
      </c>
      <c r="G2505" s="14">
        <v>0</v>
      </c>
      <c r="H2505" s="14">
        <v>0</v>
      </c>
      <c r="I2505" s="14">
        <v>0</v>
      </c>
      <c r="J2505" s="12">
        <f>F2505*(G2505+ (G2505= 0))*(H2505+ (H2505= 0))*(I2505+ (I2505= 0))</f>
        <v>4</v>
      </c>
      <c r="K2505" s="10"/>
      <c r="L2505" s="10"/>
      <c r="M2505" s="10"/>
    </row>
    <row r="2506" spans="1:13" x14ac:dyDescent="0.35">
      <c r="A2506" s="10"/>
      <c r="B2506" s="10"/>
      <c r="C2506" s="10"/>
      <c r="D2506" s="13"/>
      <c r="E2506" s="10"/>
      <c r="F2506" s="10"/>
      <c r="G2506" s="10"/>
      <c r="H2506" s="10"/>
      <c r="I2506" s="10"/>
      <c r="J2506" s="15" t="s">
        <v>1397</v>
      </c>
      <c r="K2506" s="9">
        <f>SUM(J2501:J2505)</f>
        <v>17</v>
      </c>
      <c r="L2506" s="9">
        <f>M2496+M2498+M2500</f>
        <v>0</v>
      </c>
      <c r="M2506" s="9">
        <f>ROUND(L2506*K2506,2)</f>
        <v>0</v>
      </c>
    </row>
    <row r="2507" spans="1:13" ht="1.1499999999999999" customHeight="1" x14ac:dyDescent="0.35">
      <c r="A2507" s="16"/>
      <c r="B2507" s="16"/>
      <c r="C2507" s="16"/>
      <c r="D2507" s="24"/>
      <c r="E2507" s="16"/>
      <c r="F2507" s="16"/>
      <c r="G2507" s="16"/>
      <c r="H2507" s="16"/>
      <c r="I2507" s="16"/>
      <c r="J2507" s="16"/>
      <c r="K2507" s="16"/>
      <c r="L2507" s="16"/>
      <c r="M2507" s="16"/>
    </row>
    <row r="2508" spans="1:13" x14ac:dyDescent="0.35">
      <c r="A2508" s="11" t="s">
        <v>1398</v>
      </c>
      <c r="B2508" s="11" t="s">
        <v>19</v>
      </c>
      <c r="C2508" s="11" t="s">
        <v>249</v>
      </c>
      <c r="D2508" s="23" t="s">
        <v>1399</v>
      </c>
      <c r="E2508" s="10"/>
      <c r="F2508" s="10"/>
      <c r="G2508" s="10"/>
      <c r="H2508" s="10"/>
      <c r="I2508" s="10"/>
      <c r="J2508" s="10"/>
      <c r="K2508" s="12">
        <f>K2515</f>
        <v>17</v>
      </c>
      <c r="L2508" s="12">
        <f>L2515</f>
        <v>0</v>
      </c>
      <c r="M2508" s="12">
        <f>M2515</f>
        <v>0</v>
      </c>
    </row>
    <row r="2509" spans="1:13" ht="63" x14ac:dyDescent="0.35">
      <c r="A2509" s="10"/>
      <c r="B2509" s="10"/>
      <c r="C2509" s="10"/>
      <c r="D2509" s="13" t="s">
        <v>1400</v>
      </c>
      <c r="E2509" s="10"/>
      <c r="F2509" s="10"/>
      <c r="G2509" s="10"/>
      <c r="H2509" s="10"/>
      <c r="I2509" s="10"/>
      <c r="J2509" s="10"/>
      <c r="K2509" s="10"/>
      <c r="L2509" s="10"/>
      <c r="M2509" s="10"/>
    </row>
    <row r="2510" spans="1:13" x14ac:dyDescent="0.35">
      <c r="A2510" s="10"/>
      <c r="B2510" s="10"/>
      <c r="C2510" s="10"/>
      <c r="D2510" s="13"/>
      <c r="E2510" s="11" t="s">
        <v>308</v>
      </c>
      <c r="F2510" s="10">
        <v>4</v>
      </c>
      <c r="G2510" s="14">
        <v>0</v>
      </c>
      <c r="H2510" s="14">
        <v>0</v>
      </c>
      <c r="I2510" s="14">
        <v>0</v>
      </c>
      <c r="J2510" s="12">
        <f>F2510*(G2510+ (G2510= 0))*(H2510+ (H2510= 0))*(I2510+ (I2510= 0))</f>
        <v>4</v>
      </c>
      <c r="K2510" s="10"/>
      <c r="L2510" s="10"/>
      <c r="M2510" s="10"/>
    </row>
    <row r="2511" spans="1:13" x14ac:dyDescent="0.35">
      <c r="A2511" s="10"/>
      <c r="B2511" s="10"/>
      <c r="C2511" s="10"/>
      <c r="D2511" s="13"/>
      <c r="E2511" s="11" t="s">
        <v>25</v>
      </c>
      <c r="F2511" s="10">
        <v>1</v>
      </c>
      <c r="G2511" s="14">
        <v>0</v>
      </c>
      <c r="H2511" s="14">
        <v>0</v>
      </c>
      <c r="I2511" s="14">
        <v>0</v>
      </c>
      <c r="J2511" s="12">
        <f>F2511*(G2511+ (G2511= 0))*(H2511+ (H2511= 0))*(I2511+ (I2511= 0))</f>
        <v>1</v>
      </c>
      <c r="K2511" s="10"/>
      <c r="L2511" s="10"/>
      <c r="M2511" s="10"/>
    </row>
    <row r="2512" spans="1:13" x14ac:dyDescent="0.35">
      <c r="A2512" s="10"/>
      <c r="B2512" s="10"/>
      <c r="C2512" s="10"/>
      <c r="D2512" s="13"/>
      <c r="E2512" s="11" t="s">
        <v>26</v>
      </c>
      <c r="F2512" s="10">
        <v>4</v>
      </c>
      <c r="G2512" s="14">
        <v>0</v>
      </c>
      <c r="H2512" s="14">
        <v>0</v>
      </c>
      <c r="I2512" s="14">
        <v>0</v>
      </c>
      <c r="J2512" s="12">
        <f>F2512*(G2512+ (G2512= 0))*(H2512+ (H2512= 0))*(I2512+ (I2512= 0))</f>
        <v>4</v>
      </c>
      <c r="K2512" s="10"/>
      <c r="L2512" s="10"/>
      <c r="M2512" s="10"/>
    </row>
    <row r="2513" spans="1:13" x14ac:dyDescent="0.35">
      <c r="A2513" s="10"/>
      <c r="B2513" s="10"/>
      <c r="C2513" s="10"/>
      <c r="D2513" s="13"/>
      <c r="E2513" s="11" t="s">
        <v>27</v>
      </c>
      <c r="F2513" s="10">
        <v>4</v>
      </c>
      <c r="G2513" s="14">
        <v>0</v>
      </c>
      <c r="H2513" s="14">
        <v>0</v>
      </c>
      <c r="I2513" s="14">
        <v>0</v>
      </c>
      <c r="J2513" s="12">
        <f>F2513*(G2513+ (G2513= 0))*(H2513+ (H2513= 0))*(I2513+ (I2513= 0))</f>
        <v>4</v>
      </c>
      <c r="K2513" s="10"/>
      <c r="L2513" s="10"/>
      <c r="M2513" s="10"/>
    </row>
    <row r="2514" spans="1:13" x14ac:dyDescent="0.35">
      <c r="A2514" s="10"/>
      <c r="B2514" s="10"/>
      <c r="C2514" s="10"/>
      <c r="D2514" s="13"/>
      <c r="E2514" s="11" t="s">
        <v>28</v>
      </c>
      <c r="F2514" s="10">
        <v>4</v>
      </c>
      <c r="G2514" s="14">
        <v>0</v>
      </c>
      <c r="H2514" s="14">
        <v>0</v>
      </c>
      <c r="I2514" s="14">
        <v>0</v>
      </c>
      <c r="J2514" s="12">
        <f>F2514*(G2514+ (G2514= 0))*(H2514+ (H2514= 0))*(I2514+ (I2514= 0))</f>
        <v>4</v>
      </c>
      <c r="K2514" s="10"/>
      <c r="L2514" s="10"/>
      <c r="M2514" s="10"/>
    </row>
    <row r="2515" spans="1:13" x14ac:dyDescent="0.35">
      <c r="A2515" s="10"/>
      <c r="B2515" s="10"/>
      <c r="C2515" s="10"/>
      <c r="D2515" s="13"/>
      <c r="E2515" s="10"/>
      <c r="F2515" s="10"/>
      <c r="G2515" s="10"/>
      <c r="H2515" s="10"/>
      <c r="I2515" s="10"/>
      <c r="J2515" s="15" t="s">
        <v>1401</v>
      </c>
      <c r="K2515" s="9">
        <f>SUM(J2510:J2514)</f>
        <v>17</v>
      </c>
      <c r="L2515" s="14">
        <v>0</v>
      </c>
      <c r="M2515" s="9">
        <f>ROUND(L2515*K2515,2)</f>
        <v>0</v>
      </c>
    </row>
    <row r="2516" spans="1:13" ht="1.1499999999999999" customHeight="1" x14ac:dyDescent="0.35">
      <c r="A2516" s="16"/>
      <c r="B2516" s="16"/>
      <c r="C2516" s="16"/>
      <c r="D2516" s="24"/>
      <c r="E2516" s="16"/>
      <c r="F2516" s="16"/>
      <c r="G2516" s="16"/>
      <c r="H2516" s="16"/>
      <c r="I2516" s="16"/>
      <c r="J2516" s="16"/>
      <c r="K2516" s="16"/>
      <c r="L2516" s="16"/>
      <c r="M2516" s="16"/>
    </row>
    <row r="2517" spans="1:13" x14ac:dyDescent="0.35">
      <c r="A2517" s="11" t="s">
        <v>1402</v>
      </c>
      <c r="B2517" s="11" t="s">
        <v>19</v>
      </c>
      <c r="C2517" s="11" t="s">
        <v>249</v>
      </c>
      <c r="D2517" s="23" t="s">
        <v>1403</v>
      </c>
      <c r="E2517" s="10"/>
      <c r="F2517" s="10"/>
      <c r="G2517" s="10"/>
      <c r="H2517" s="10"/>
      <c r="I2517" s="10"/>
      <c r="J2517" s="10"/>
      <c r="K2517" s="12">
        <f>K2521</f>
        <v>2</v>
      </c>
      <c r="L2517" s="12">
        <f>L2521</f>
        <v>0</v>
      </c>
      <c r="M2517" s="12">
        <f>M2521</f>
        <v>0</v>
      </c>
    </row>
    <row r="2518" spans="1:13" ht="63" x14ac:dyDescent="0.35">
      <c r="A2518" s="10"/>
      <c r="B2518" s="10"/>
      <c r="C2518" s="10"/>
      <c r="D2518" s="13" t="s">
        <v>1404</v>
      </c>
      <c r="E2518" s="10"/>
      <c r="F2518" s="10"/>
      <c r="G2518" s="10"/>
      <c r="H2518" s="10"/>
      <c r="I2518" s="10"/>
      <c r="J2518" s="10"/>
      <c r="K2518" s="10"/>
      <c r="L2518" s="10"/>
      <c r="M2518" s="10"/>
    </row>
    <row r="2519" spans="1:13" x14ac:dyDescent="0.35">
      <c r="A2519" s="10"/>
      <c r="B2519" s="10"/>
      <c r="C2519" s="10"/>
      <c r="D2519" s="13"/>
      <c r="E2519" s="11" t="s">
        <v>308</v>
      </c>
      <c r="F2519" s="10">
        <v>1</v>
      </c>
      <c r="G2519" s="14">
        <v>0</v>
      </c>
      <c r="H2519" s="14">
        <v>0</v>
      </c>
      <c r="I2519" s="14">
        <v>0</v>
      </c>
      <c r="J2519" s="12">
        <f>F2519*(G2519+ (G2519= 0))*(H2519+ (H2519= 0))*(I2519+ (I2519= 0))</f>
        <v>1</v>
      </c>
      <c r="K2519" s="10"/>
      <c r="L2519" s="10"/>
      <c r="M2519" s="10"/>
    </row>
    <row r="2520" spans="1:13" x14ac:dyDescent="0.35">
      <c r="A2520" s="10"/>
      <c r="B2520" s="10"/>
      <c r="C2520" s="10"/>
      <c r="D2520" s="13"/>
      <c r="E2520" s="11" t="s">
        <v>28</v>
      </c>
      <c r="F2520" s="10">
        <v>1</v>
      </c>
      <c r="G2520" s="14">
        <v>0</v>
      </c>
      <c r="H2520" s="14">
        <v>0</v>
      </c>
      <c r="I2520" s="14">
        <v>0</v>
      </c>
      <c r="J2520" s="12">
        <f>F2520*(G2520+ (G2520= 0))*(H2520+ (H2520= 0))*(I2520+ (I2520= 0))</f>
        <v>1</v>
      </c>
      <c r="K2520" s="10"/>
      <c r="L2520" s="10"/>
      <c r="M2520" s="10"/>
    </row>
    <row r="2521" spans="1:13" x14ac:dyDescent="0.35">
      <c r="A2521" s="10"/>
      <c r="B2521" s="10"/>
      <c r="C2521" s="10"/>
      <c r="D2521" s="13"/>
      <c r="E2521" s="10"/>
      <c r="F2521" s="10"/>
      <c r="G2521" s="10"/>
      <c r="H2521" s="10"/>
      <c r="I2521" s="10"/>
      <c r="J2521" s="15" t="s">
        <v>1405</v>
      </c>
      <c r="K2521" s="9">
        <f>SUM(J2519:J2520)</f>
        <v>2</v>
      </c>
      <c r="L2521" s="14">
        <v>0</v>
      </c>
      <c r="M2521" s="9">
        <f>ROUND(L2521*K2521,2)</f>
        <v>0</v>
      </c>
    </row>
    <row r="2522" spans="1:13" ht="1.1499999999999999" customHeight="1" x14ac:dyDescent="0.35">
      <c r="A2522" s="16"/>
      <c r="B2522" s="16"/>
      <c r="C2522" s="16"/>
      <c r="D2522" s="24"/>
      <c r="E2522" s="16"/>
      <c r="F2522" s="16"/>
      <c r="G2522" s="16"/>
      <c r="H2522" s="16"/>
      <c r="I2522" s="16"/>
      <c r="J2522" s="16"/>
      <c r="K2522" s="16"/>
      <c r="L2522" s="16"/>
      <c r="M2522" s="16"/>
    </row>
    <row r="2523" spans="1:13" x14ac:dyDescent="0.35">
      <c r="A2523" s="11" t="s">
        <v>1406</v>
      </c>
      <c r="B2523" s="11" t="s">
        <v>19</v>
      </c>
      <c r="C2523" s="11" t="s">
        <v>249</v>
      </c>
      <c r="D2523" s="23" t="s">
        <v>1407</v>
      </c>
      <c r="E2523" s="10"/>
      <c r="F2523" s="10"/>
      <c r="G2523" s="10"/>
      <c r="H2523" s="10"/>
      <c r="I2523" s="10"/>
      <c r="J2523" s="10"/>
      <c r="K2523" s="12">
        <f>K2527</f>
        <v>2</v>
      </c>
      <c r="L2523" s="12">
        <f>L2527</f>
        <v>0</v>
      </c>
      <c r="M2523" s="12">
        <f>M2527</f>
        <v>0</v>
      </c>
    </row>
    <row r="2524" spans="1:13" ht="52.5" x14ac:dyDescent="0.35">
      <c r="A2524" s="10"/>
      <c r="B2524" s="10"/>
      <c r="C2524" s="10"/>
      <c r="D2524" s="13" t="s">
        <v>1408</v>
      </c>
      <c r="E2524" s="10"/>
      <c r="F2524" s="10"/>
      <c r="G2524" s="10"/>
      <c r="H2524" s="10"/>
      <c r="I2524" s="10"/>
      <c r="J2524" s="10"/>
      <c r="K2524" s="10"/>
      <c r="L2524" s="10"/>
      <c r="M2524" s="10"/>
    </row>
    <row r="2525" spans="1:13" x14ac:dyDescent="0.35">
      <c r="A2525" s="10"/>
      <c r="B2525" s="10"/>
      <c r="C2525" s="10"/>
      <c r="D2525" s="13"/>
      <c r="E2525" s="11" t="s">
        <v>308</v>
      </c>
      <c r="F2525" s="10">
        <v>1</v>
      </c>
      <c r="G2525" s="14">
        <v>0</v>
      </c>
      <c r="H2525" s="14">
        <v>0</v>
      </c>
      <c r="I2525" s="14">
        <v>0</v>
      </c>
      <c r="J2525" s="12">
        <f>F2525*(G2525+ (G2525= 0))*(H2525+ (H2525= 0))*(I2525+ (I2525= 0))</f>
        <v>1</v>
      </c>
      <c r="K2525" s="10"/>
      <c r="L2525" s="10"/>
      <c r="M2525" s="10"/>
    </row>
    <row r="2526" spans="1:13" x14ac:dyDescent="0.35">
      <c r="A2526" s="10"/>
      <c r="B2526" s="10"/>
      <c r="C2526" s="10"/>
      <c r="D2526" s="13"/>
      <c r="E2526" s="11" t="s">
        <v>28</v>
      </c>
      <c r="F2526" s="10">
        <v>1</v>
      </c>
      <c r="G2526" s="14">
        <v>0</v>
      </c>
      <c r="H2526" s="14">
        <v>0</v>
      </c>
      <c r="I2526" s="14">
        <v>0</v>
      </c>
      <c r="J2526" s="12">
        <f>F2526*(G2526+ (G2526= 0))*(H2526+ (H2526= 0))*(I2526+ (I2526= 0))</f>
        <v>1</v>
      </c>
      <c r="K2526" s="10"/>
      <c r="L2526" s="10"/>
      <c r="M2526" s="10"/>
    </row>
    <row r="2527" spans="1:13" x14ac:dyDescent="0.35">
      <c r="A2527" s="10"/>
      <c r="B2527" s="10"/>
      <c r="C2527" s="10"/>
      <c r="D2527" s="13"/>
      <c r="E2527" s="10"/>
      <c r="F2527" s="10"/>
      <c r="G2527" s="10"/>
      <c r="H2527" s="10"/>
      <c r="I2527" s="10"/>
      <c r="J2527" s="15" t="s">
        <v>1409</v>
      </c>
      <c r="K2527" s="9">
        <f>SUM(J2525:J2526)</f>
        <v>2</v>
      </c>
      <c r="L2527" s="14">
        <v>0</v>
      </c>
      <c r="M2527" s="9">
        <f>ROUND(L2527*K2527,2)</f>
        <v>0</v>
      </c>
    </row>
    <row r="2528" spans="1:13" ht="1.1499999999999999" customHeight="1" x14ac:dyDescent="0.35">
      <c r="A2528" s="16"/>
      <c r="B2528" s="16"/>
      <c r="C2528" s="16"/>
      <c r="D2528" s="24"/>
      <c r="E2528" s="16"/>
      <c r="F2528" s="16"/>
      <c r="G2528" s="16"/>
      <c r="H2528" s="16"/>
      <c r="I2528" s="16"/>
      <c r="J2528" s="16"/>
      <c r="K2528" s="16"/>
      <c r="L2528" s="16"/>
      <c r="M2528" s="16"/>
    </row>
    <row r="2529" spans="1:13" x14ac:dyDescent="0.35">
      <c r="A2529" s="11" t="s">
        <v>1410</v>
      </c>
      <c r="B2529" s="11" t="s">
        <v>19</v>
      </c>
      <c r="C2529" s="11" t="s">
        <v>249</v>
      </c>
      <c r="D2529" s="23" t="s">
        <v>1411</v>
      </c>
      <c r="E2529" s="10"/>
      <c r="F2529" s="10"/>
      <c r="G2529" s="10"/>
      <c r="H2529" s="10"/>
      <c r="I2529" s="10"/>
      <c r="J2529" s="10"/>
      <c r="K2529" s="12">
        <f>K2533</f>
        <v>2</v>
      </c>
      <c r="L2529" s="12">
        <f>L2533</f>
        <v>0</v>
      </c>
      <c r="M2529" s="12">
        <f>M2533</f>
        <v>0</v>
      </c>
    </row>
    <row r="2530" spans="1:13" ht="63" x14ac:dyDescent="0.35">
      <c r="A2530" s="10"/>
      <c r="B2530" s="10"/>
      <c r="C2530" s="10"/>
      <c r="D2530" s="13" t="s">
        <v>1412</v>
      </c>
      <c r="E2530" s="10"/>
      <c r="F2530" s="10"/>
      <c r="G2530" s="10"/>
      <c r="H2530" s="10"/>
      <c r="I2530" s="10"/>
      <c r="J2530" s="10"/>
      <c r="K2530" s="10"/>
      <c r="L2530" s="10"/>
      <c r="M2530" s="10"/>
    </row>
    <row r="2531" spans="1:13" x14ac:dyDescent="0.35">
      <c r="A2531" s="10"/>
      <c r="B2531" s="10"/>
      <c r="C2531" s="10"/>
      <c r="D2531" s="13"/>
      <c r="E2531" s="11" t="s">
        <v>308</v>
      </c>
      <c r="F2531" s="10">
        <v>1</v>
      </c>
      <c r="G2531" s="14">
        <v>0</v>
      </c>
      <c r="H2531" s="14">
        <v>0</v>
      </c>
      <c r="I2531" s="14">
        <v>0</v>
      </c>
      <c r="J2531" s="12">
        <f>F2531*(G2531+ (G2531= 0))*(H2531+ (H2531= 0))*(I2531+ (I2531= 0))</f>
        <v>1</v>
      </c>
      <c r="K2531" s="10"/>
      <c r="L2531" s="10"/>
      <c r="M2531" s="10"/>
    </row>
    <row r="2532" spans="1:13" x14ac:dyDescent="0.35">
      <c r="A2532" s="10"/>
      <c r="B2532" s="10"/>
      <c r="C2532" s="10"/>
      <c r="D2532" s="13"/>
      <c r="E2532" s="11" t="s">
        <v>28</v>
      </c>
      <c r="F2532" s="10">
        <v>1</v>
      </c>
      <c r="G2532" s="14">
        <v>0</v>
      </c>
      <c r="H2532" s="14">
        <v>0</v>
      </c>
      <c r="I2532" s="14">
        <v>0</v>
      </c>
      <c r="J2532" s="12">
        <f>F2532*(G2532+ (G2532= 0))*(H2532+ (H2532= 0))*(I2532+ (I2532= 0))</f>
        <v>1</v>
      </c>
      <c r="K2532" s="10"/>
      <c r="L2532" s="10"/>
      <c r="M2532" s="10"/>
    </row>
    <row r="2533" spans="1:13" x14ac:dyDescent="0.35">
      <c r="A2533" s="10"/>
      <c r="B2533" s="10"/>
      <c r="C2533" s="10"/>
      <c r="D2533" s="13"/>
      <c r="E2533" s="10"/>
      <c r="F2533" s="10"/>
      <c r="G2533" s="10"/>
      <c r="H2533" s="10"/>
      <c r="I2533" s="10"/>
      <c r="J2533" s="15" t="s">
        <v>1413</v>
      </c>
      <c r="K2533" s="9">
        <f>SUM(J2531:J2532)</f>
        <v>2</v>
      </c>
      <c r="L2533" s="14">
        <v>0</v>
      </c>
      <c r="M2533" s="9">
        <f>ROUND(L2533*K2533,2)</f>
        <v>0</v>
      </c>
    </row>
    <row r="2534" spans="1:13" ht="1.1499999999999999" customHeight="1" x14ac:dyDescent="0.35">
      <c r="A2534" s="16"/>
      <c r="B2534" s="16"/>
      <c r="C2534" s="16"/>
      <c r="D2534" s="24"/>
      <c r="E2534" s="16"/>
      <c r="F2534" s="16"/>
      <c r="G2534" s="16"/>
      <c r="H2534" s="16"/>
      <c r="I2534" s="16"/>
      <c r="J2534" s="16"/>
      <c r="K2534" s="16"/>
      <c r="L2534" s="16"/>
      <c r="M2534" s="16"/>
    </row>
    <row r="2535" spans="1:13" x14ac:dyDescent="0.35">
      <c r="A2535" s="11" t="s">
        <v>1414</v>
      </c>
      <c r="B2535" s="11" t="s">
        <v>19</v>
      </c>
      <c r="C2535" s="11" t="s">
        <v>413</v>
      </c>
      <c r="D2535" s="23" t="s">
        <v>1415</v>
      </c>
      <c r="E2535" s="10"/>
      <c r="F2535" s="10"/>
      <c r="G2535" s="10"/>
      <c r="H2535" s="10"/>
      <c r="I2535" s="10"/>
      <c r="J2535" s="10"/>
      <c r="K2535" s="12">
        <f>K2539</f>
        <v>2</v>
      </c>
      <c r="L2535" s="12">
        <f>L2539</f>
        <v>0</v>
      </c>
      <c r="M2535" s="12">
        <f>M2539</f>
        <v>0</v>
      </c>
    </row>
    <row r="2536" spans="1:13" ht="52.5" x14ac:dyDescent="0.35">
      <c r="A2536" s="10"/>
      <c r="B2536" s="10"/>
      <c r="C2536" s="10"/>
      <c r="D2536" s="13" t="s">
        <v>1416</v>
      </c>
      <c r="E2536" s="10"/>
      <c r="F2536" s="10"/>
      <c r="G2536" s="10"/>
      <c r="H2536" s="10"/>
      <c r="I2536" s="10"/>
      <c r="J2536" s="10"/>
      <c r="K2536" s="10"/>
      <c r="L2536" s="10"/>
      <c r="M2536" s="10"/>
    </row>
    <row r="2537" spans="1:13" x14ac:dyDescent="0.35">
      <c r="A2537" s="10"/>
      <c r="B2537" s="10"/>
      <c r="C2537" s="10"/>
      <c r="D2537" s="13"/>
      <c r="E2537" s="11" t="s">
        <v>308</v>
      </c>
      <c r="F2537" s="10">
        <v>1</v>
      </c>
      <c r="G2537" s="14">
        <v>0</v>
      </c>
      <c r="H2537" s="14">
        <v>0</v>
      </c>
      <c r="I2537" s="14">
        <v>0</v>
      </c>
      <c r="J2537" s="12">
        <f>F2537*(G2537+ (G2537= 0))*(H2537+ (H2537= 0))*(I2537+ (I2537= 0))</f>
        <v>1</v>
      </c>
      <c r="K2537" s="10"/>
      <c r="L2537" s="10"/>
      <c r="M2537" s="10"/>
    </row>
    <row r="2538" spans="1:13" x14ac:dyDescent="0.35">
      <c r="A2538" s="10"/>
      <c r="B2538" s="10"/>
      <c r="C2538" s="10"/>
      <c r="D2538" s="13"/>
      <c r="E2538" s="11" t="s">
        <v>28</v>
      </c>
      <c r="F2538" s="10">
        <v>1</v>
      </c>
      <c r="G2538" s="14">
        <v>0</v>
      </c>
      <c r="H2538" s="14">
        <v>0</v>
      </c>
      <c r="I2538" s="14">
        <v>0</v>
      </c>
      <c r="J2538" s="12">
        <f>F2538*(G2538+ (G2538= 0))*(H2538+ (H2538= 0))*(I2538+ (I2538= 0))</f>
        <v>1</v>
      </c>
      <c r="K2538" s="10"/>
      <c r="L2538" s="10"/>
      <c r="M2538" s="10"/>
    </row>
    <row r="2539" spans="1:13" x14ac:dyDescent="0.35">
      <c r="A2539" s="10"/>
      <c r="B2539" s="10"/>
      <c r="C2539" s="10"/>
      <c r="D2539" s="13"/>
      <c r="E2539" s="10"/>
      <c r="F2539" s="10"/>
      <c r="G2539" s="10"/>
      <c r="H2539" s="10"/>
      <c r="I2539" s="10"/>
      <c r="J2539" s="15" t="s">
        <v>1417</v>
      </c>
      <c r="K2539" s="9">
        <f>SUM(J2537:J2538)</f>
        <v>2</v>
      </c>
      <c r="L2539" s="14">
        <v>0</v>
      </c>
      <c r="M2539" s="9">
        <f>ROUND(L2539*K2539,2)</f>
        <v>0</v>
      </c>
    </row>
    <row r="2540" spans="1:13" ht="1.1499999999999999" customHeight="1" x14ac:dyDescent="0.35">
      <c r="A2540" s="16"/>
      <c r="B2540" s="16"/>
      <c r="C2540" s="16"/>
      <c r="D2540" s="24"/>
      <c r="E2540" s="16"/>
      <c r="F2540" s="16"/>
      <c r="G2540" s="16"/>
      <c r="H2540" s="16"/>
      <c r="I2540" s="16"/>
      <c r="J2540" s="16"/>
      <c r="K2540" s="16"/>
      <c r="L2540" s="16"/>
      <c r="M2540" s="16"/>
    </row>
    <row r="2541" spans="1:13" x14ac:dyDescent="0.35">
      <c r="A2541" s="10"/>
      <c r="B2541" s="10"/>
      <c r="C2541" s="10"/>
      <c r="D2541" s="13"/>
      <c r="E2541" s="10"/>
      <c r="F2541" s="10"/>
      <c r="G2541" s="10"/>
      <c r="H2541" s="10"/>
      <c r="I2541" s="10"/>
      <c r="J2541" s="15" t="s">
        <v>1418</v>
      </c>
      <c r="K2541" s="14">
        <v>1</v>
      </c>
      <c r="L2541" s="9">
        <f>M2492+M2506+M2515+M2521+M2527+M2533+M2539</f>
        <v>0</v>
      </c>
      <c r="M2541" s="9">
        <f>ROUND(L2541*K2541,2)</f>
        <v>0</v>
      </c>
    </row>
    <row r="2542" spans="1:13" ht="1.1499999999999999" customHeight="1" x14ac:dyDescent="0.35">
      <c r="A2542" s="16"/>
      <c r="B2542" s="16"/>
      <c r="C2542" s="16"/>
      <c r="D2542" s="24"/>
      <c r="E2542" s="16"/>
      <c r="F2542" s="16"/>
      <c r="G2542" s="16"/>
      <c r="H2542" s="16"/>
      <c r="I2542" s="16"/>
      <c r="J2542" s="16"/>
      <c r="K2542" s="16"/>
      <c r="L2542" s="16"/>
      <c r="M2542" s="16"/>
    </row>
    <row r="2543" spans="1:13" x14ac:dyDescent="0.35">
      <c r="A2543" s="18" t="s">
        <v>1419</v>
      </c>
      <c r="B2543" s="18" t="s">
        <v>16</v>
      </c>
      <c r="C2543" s="18" t="s">
        <v>0</v>
      </c>
      <c r="D2543" s="25" t="s">
        <v>1616</v>
      </c>
      <c r="E2543" s="19"/>
      <c r="F2543" s="19"/>
      <c r="G2543" s="19"/>
      <c r="H2543" s="19"/>
      <c r="I2543" s="19"/>
      <c r="J2543" s="19"/>
      <c r="K2543" s="9">
        <f>K2621</f>
        <v>1</v>
      </c>
      <c r="L2543" s="9">
        <f>L2621</f>
        <v>0</v>
      </c>
      <c r="M2543" s="9">
        <f>M2621</f>
        <v>0</v>
      </c>
    </row>
    <row r="2544" spans="1:13" x14ac:dyDescent="0.35">
      <c r="A2544" s="10"/>
      <c r="B2544" s="10"/>
      <c r="C2544" s="10"/>
      <c r="D2544" s="13"/>
      <c r="E2544" s="10"/>
      <c r="F2544" s="10"/>
      <c r="G2544" s="10"/>
      <c r="H2544" s="10"/>
      <c r="I2544" s="10"/>
      <c r="J2544" s="10"/>
      <c r="K2544" s="10"/>
      <c r="L2544" s="10"/>
      <c r="M2544" s="10"/>
    </row>
    <row r="2545" spans="1:13" x14ac:dyDescent="0.35">
      <c r="A2545" s="11" t="s">
        <v>1420</v>
      </c>
      <c r="B2545" s="11" t="s">
        <v>19</v>
      </c>
      <c r="C2545" s="11" t="s">
        <v>249</v>
      </c>
      <c r="D2545" s="23" t="s">
        <v>1421</v>
      </c>
      <c r="E2545" s="10"/>
      <c r="F2545" s="10"/>
      <c r="G2545" s="10"/>
      <c r="H2545" s="10"/>
      <c r="I2545" s="10"/>
      <c r="J2545" s="10"/>
      <c r="K2545" s="12">
        <f>K2562</f>
        <v>423</v>
      </c>
      <c r="L2545" s="12">
        <f>L2562</f>
        <v>0</v>
      </c>
      <c r="M2545" s="12">
        <f>M2562</f>
        <v>0</v>
      </c>
    </row>
    <row r="2546" spans="1:13" ht="31.5" x14ac:dyDescent="0.35">
      <c r="A2546" s="10"/>
      <c r="B2546" s="10"/>
      <c r="C2546" s="10"/>
      <c r="D2546" s="13" t="s">
        <v>1422</v>
      </c>
      <c r="E2546" s="10"/>
      <c r="F2546" s="10"/>
      <c r="G2546" s="10"/>
      <c r="H2546" s="10"/>
      <c r="I2546" s="10"/>
      <c r="J2546" s="10"/>
      <c r="K2546" s="10"/>
      <c r="L2546" s="10"/>
      <c r="M2546" s="10"/>
    </row>
    <row r="2547" spans="1:13" x14ac:dyDescent="0.35">
      <c r="A2547" s="10"/>
      <c r="B2547" s="10"/>
      <c r="C2547" s="10"/>
      <c r="D2547" s="13"/>
      <c r="E2547" s="11" t="s">
        <v>63</v>
      </c>
      <c r="F2547" s="10"/>
      <c r="G2547" s="14"/>
      <c r="H2547" s="14"/>
      <c r="I2547" s="14"/>
      <c r="J2547" s="12"/>
      <c r="K2547" s="10"/>
      <c r="L2547" s="10"/>
      <c r="M2547" s="10"/>
    </row>
    <row r="2548" spans="1:13" x14ac:dyDescent="0.35">
      <c r="A2548" s="10"/>
      <c r="B2548" s="10"/>
      <c r="C2548" s="10"/>
      <c r="D2548" s="13"/>
      <c r="E2548" s="11" t="s">
        <v>1423</v>
      </c>
      <c r="F2548" s="10">
        <v>35</v>
      </c>
      <c r="G2548" s="14">
        <v>0</v>
      </c>
      <c r="H2548" s="14">
        <v>0</v>
      </c>
      <c r="I2548" s="14">
        <v>0</v>
      </c>
      <c r="J2548" s="12">
        <f t="shared" ref="J2548:J2561" si="79">F2548*(G2548+ (G2548= 0))*(H2548+ (H2548= 0))*(I2548+ (I2548= 0))</f>
        <v>35</v>
      </c>
      <c r="K2548" s="10"/>
      <c r="L2548" s="10"/>
      <c r="M2548" s="10"/>
    </row>
    <row r="2549" spans="1:13" x14ac:dyDescent="0.35">
      <c r="A2549" s="10"/>
      <c r="B2549" s="10"/>
      <c r="C2549" s="10"/>
      <c r="D2549" s="13"/>
      <c r="E2549" s="11" t="s">
        <v>26</v>
      </c>
      <c r="F2549" s="10"/>
      <c r="G2549" s="14"/>
      <c r="H2549" s="14"/>
      <c r="I2549" s="14"/>
      <c r="J2549" s="12"/>
      <c r="K2549" s="10"/>
      <c r="L2549" s="10"/>
      <c r="M2549" s="10"/>
    </row>
    <row r="2550" spans="1:13" x14ac:dyDescent="0.35">
      <c r="A2550" s="10"/>
      <c r="B2550" s="10"/>
      <c r="C2550" s="10"/>
      <c r="D2550" s="13"/>
      <c r="E2550" s="11" t="s">
        <v>1424</v>
      </c>
      <c r="F2550" s="10">
        <v>21</v>
      </c>
      <c r="G2550" s="14">
        <v>0</v>
      </c>
      <c r="H2550" s="14">
        <v>0</v>
      </c>
      <c r="I2550" s="14">
        <v>0</v>
      </c>
      <c r="J2550" s="12">
        <f t="shared" si="79"/>
        <v>21</v>
      </c>
      <c r="K2550" s="10"/>
      <c r="L2550" s="10"/>
      <c r="M2550" s="10"/>
    </row>
    <row r="2551" spans="1:13" x14ac:dyDescent="0.35">
      <c r="A2551" s="10"/>
      <c r="B2551" s="10"/>
      <c r="C2551" s="10"/>
      <c r="D2551" s="13"/>
      <c r="E2551" s="11" t="s">
        <v>1425</v>
      </c>
      <c r="F2551" s="10">
        <v>65</v>
      </c>
      <c r="G2551" s="14">
        <v>0</v>
      </c>
      <c r="H2551" s="14">
        <v>0</v>
      </c>
      <c r="I2551" s="14">
        <v>0</v>
      </c>
      <c r="J2551" s="12">
        <f t="shared" si="79"/>
        <v>65</v>
      </c>
      <c r="K2551" s="10"/>
      <c r="L2551" s="10"/>
      <c r="M2551" s="10"/>
    </row>
    <row r="2552" spans="1:13" x14ac:dyDescent="0.35">
      <c r="A2552" s="10"/>
      <c r="B2552" s="10"/>
      <c r="C2552" s="10"/>
      <c r="D2552" s="13"/>
      <c r="E2552" s="11" t="s">
        <v>1426</v>
      </c>
      <c r="F2552" s="10">
        <v>55</v>
      </c>
      <c r="G2552" s="14">
        <v>0</v>
      </c>
      <c r="H2552" s="14">
        <v>0</v>
      </c>
      <c r="I2552" s="14">
        <v>0</v>
      </c>
      <c r="J2552" s="12">
        <f t="shared" si="79"/>
        <v>55</v>
      </c>
      <c r="K2552" s="10"/>
      <c r="L2552" s="10"/>
      <c r="M2552" s="10"/>
    </row>
    <row r="2553" spans="1:13" x14ac:dyDescent="0.35">
      <c r="A2553" s="10"/>
      <c r="B2553" s="10"/>
      <c r="C2553" s="10"/>
      <c r="D2553" s="13"/>
      <c r="E2553" s="11" t="s">
        <v>27</v>
      </c>
      <c r="F2553" s="10"/>
      <c r="G2553" s="14"/>
      <c r="H2553" s="14"/>
      <c r="I2553" s="14"/>
      <c r="J2553" s="12"/>
      <c r="K2553" s="10"/>
      <c r="L2553" s="10"/>
      <c r="M2553" s="10"/>
    </row>
    <row r="2554" spans="1:13" x14ac:dyDescent="0.35">
      <c r="A2554" s="10"/>
      <c r="B2554" s="10"/>
      <c r="C2554" s="10"/>
      <c r="D2554" s="13"/>
      <c r="E2554" s="11" t="s">
        <v>1424</v>
      </c>
      <c r="F2554" s="10">
        <v>21</v>
      </c>
      <c r="G2554" s="14">
        <v>0</v>
      </c>
      <c r="H2554" s="14">
        <v>0</v>
      </c>
      <c r="I2554" s="14">
        <v>0</v>
      </c>
      <c r="J2554" s="12">
        <f t="shared" si="79"/>
        <v>21</v>
      </c>
      <c r="K2554" s="10"/>
      <c r="L2554" s="10"/>
      <c r="M2554" s="10"/>
    </row>
    <row r="2555" spans="1:13" x14ac:dyDescent="0.35">
      <c r="A2555" s="10"/>
      <c r="B2555" s="10"/>
      <c r="C2555" s="10"/>
      <c r="D2555" s="13"/>
      <c r="E2555" s="11" t="s">
        <v>1425</v>
      </c>
      <c r="F2555" s="10">
        <v>65</v>
      </c>
      <c r="G2555" s="14">
        <v>0</v>
      </c>
      <c r="H2555" s="14">
        <v>0</v>
      </c>
      <c r="I2555" s="14">
        <v>0</v>
      </c>
      <c r="J2555" s="12">
        <f t="shared" si="79"/>
        <v>65</v>
      </c>
      <c r="K2555" s="10"/>
      <c r="L2555" s="10"/>
      <c r="M2555" s="10"/>
    </row>
    <row r="2556" spans="1:13" x14ac:dyDescent="0.35">
      <c r="A2556" s="10"/>
      <c r="B2556" s="10"/>
      <c r="C2556" s="10"/>
      <c r="D2556" s="13"/>
      <c r="E2556" s="11" t="s">
        <v>1426</v>
      </c>
      <c r="F2556" s="10">
        <v>55</v>
      </c>
      <c r="G2556" s="14">
        <v>0</v>
      </c>
      <c r="H2556" s="14">
        <v>0</v>
      </c>
      <c r="I2556" s="14">
        <v>0</v>
      </c>
      <c r="J2556" s="12">
        <f t="shared" si="79"/>
        <v>55</v>
      </c>
      <c r="K2556" s="10"/>
      <c r="L2556" s="10"/>
      <c r="M2556" s="10"/>
    </row>
    <row r="2557" spans="1:13" x14ac:dyDescent="0.35">
      <c r="A2557" s="10"/>
      <c r="B2557" s="10"/>
      <c r="C2557" s="10"/>
      <c r="D2557" s="13"/>
      <c r="E2557" s="11" t="s">
        <v>28</v>
      </c>
      <c r="F2557" s="10"/>
      <c r="G2557" s="14"/>
      <c r="H2557" s="14"/>
      <c r="I2557" s="14"/>
      <c r="J2557" s="12"/>
      <c r="K2557" s="10"/>
      <c r="L2557" s="10"/>
      <c r="M2557" s="10"/>
    </row>
    <row r="2558" spans="1:13" x14ac:dyDescent="0.35">
      <c r="A2558" s="10"/>
      <c r="B2558" s="10"/>
      <c r="C2558" s="10"/>
      <c r="D2558" s="13"/>
      <c r="E2558" s="11" t="s">
        <v>1424</v>
      </c>
      <c r="F2558" s="10">
        <v>25</v>
      </c>
      <c r="G2558" s="14">
        <v>0</v>
      </c>
      <c r="H2558" s="14">
        <v>0</v>
      </c>
      <c r="I2558" s="14">
        <v>0</v>
      </c>
      <c r="J2558" s="12">
        <f t="shared" si="79"/>
        <v>25</v>
      </c>
      <c r="K2558" s="10"/>
      <c r="L2558" s="10"/>
      <c r="M2558" s="10"/>
    </row>
    <row r="2559" spans="1:13" x14ac:dyDescent="0.35">
      <c r="A2559" s="10"/>
      <c r="B2559" s="10"/>
      <c r="C2559" s="10"/>
      <c r="D2559" s="13"/>
      <c r="E2559" s="11" t="s">
        <v>1425</v>
      </c>
      <c r="F2559" s="10">
        <v>23</v>
      </c>
      <c r="G2559" s="14">
        <v>0</v>
      </c>
      <c r="H2559" s="14">
        <v>0</v>
      </c>
      <c r="I2559" s="14">
        <v>0</v>
      </c>
      <c r="J2559" s="12">
        <f t="shared" si="79"/>
        <v>23</v>
      </c>
      <c r="K2559" s="10"/>
      <c r="L2559" s="10"/>
      <c r="M2559" s="10"/>
    </row>
    <row r="2560" spans="1:13" x14ac:dyDescent="0.35">
      <c r="A2560" s="10"/>
      <c r="B2560" s="10"/>
      <c r="C2560" s="10"/>
      <c r="D2560" s="13"/>
      <c r="E2560" s="11" t="s">
        <v>1426</v>
      </c>
      <c r="F2560" s="10">
        <v>17</v>
      </c>
      <c r="G2560" s="14">
        <v>0</v>
      </c>
      <c r="H2560" s="14">
        <v>0</v>
      </c>
      <c r="I2560" s="14">
        <v>0</v>
      </c>
      <c r="J2560" s="12">
        <f t="shared" si="79"/>
        <v>17</v>
      </c>
      <c r="K2560" s="10"/>
      <c r="L2560" s="10"/>
      <c r="M2560" s="10"/>
    </row>
    <row r="2561" spans="1:13" x14ac:dyDescent="0.35">
      <c r="A2561" s="10"/>
      <c r="B2561" s="10"/>
      <c r="C2561" s="10"/>
      <c r="D2561" s="13"/>
      <c r="E2561" s="11" t="s">
        <v>1427</v>
      </c>
      <c r="F2561" s="10">
        <v>41</v>
      </c>
      <c r="G2561" s="14">
        <v>0</v>
      </c>
      <c r="H2561" s="14">
        <v>0</v>
      </c>
      <c r="I2561" s="14">
        <v>0</v>
      </c>
      <c r="J2561" s="12">
        <f t="shared" si="79"/>
        <v>41</v>
      </c>
      <c r="K2561" s="10"/>
      <c r="L2561" s="10"/>
      <c r="M2561" s="10"/>
    </row>
    <row r="2562" spans="1:13" x14ac:dyDescent="0.35">
      <c r="A2562" s="10"/>
      <c r="B2562" s="10"/>
      <c r="C2562" s="10"/>
      <c r="D2562" s="13"/>
      <c r="E2562" s="10"/>
      <c r="F2562" s="10"/>
      <c r="G2562" s="10"/>
      <c r="H2562" s="10"/>
      <c r="I2562" s="10"/>
      <c r="J2562" s="15" t="s">
        <v>1428</v>
      </c>
      <c r="K2562" s="9">
        <f>SUM(J2547:J2561)</f>
        <v>423</v>
      </c>
      <c r="L2562" s="14">
        <v>0</v>
      </c>
      <c r="M2562" s="9">
        <f>ROUND(L2562*K2562,2)</f>
        <v>0</v>
      </c>
    </row>
    <row r="2563" spans="1:13" ht="1.1499999999999999" customHeight="1" x14ac:dyDescent="0.35">
      <c r="A2563" s="16"/>
      <c r="B2563" s="16"/>
      <c r="C2563" s="16"/>
      <c r="D2563" s="24"/>
      <c r="E2563" s="16"/>
      <c r="F2563" s="16"/>
      <c r="G2563" s="16"/>
      <c r="H2563" s="16"/>
      <c r="I2563" s="16"/>
      <c r="J2563" s="16"/>
      <c r="K2563" s="16"/>
      <c r="L2563" s="16"/>
      <c r="M2563" s="16"/>
    </row>
    <row r="2564" spans="1:13" x14ac:dyDescent="0.35">
      <c r="A2564" s="11" t="s">
        <v>1429</v>
      </c>
      <c r="B2564" s="11" t="s">
        <v>19</v>
      </c>
      <c r="C2564" s="11" t="s">
        <v>0</v>
      </c>
      <c r="D2564" s="23" t="s">
        <v>1430</v>
      </c>
      <c r="E2564" s="10"/>
      <c r="F2564" s="10"/>
      <c r="G2564" s="10"/>
      <c r="H2564" s="10"/>
      <c r="I2564" s="10"/>
      <c r="J2564" s="10"/>
      <c r="K2564" s="12">
        <f>K2572</f>
        <v>17</v>
      </c>
      <c r="L2564" s="12">
        <f>L2572</f>
        <v>0</v>
      </c>
      <c r="M2564" s="12">
        <f>M2572</f>
        <v>0</v>
      </c>
    </row>
    <row r="2565" spans="1:13" ht="31.5" x14ac:dyDescent="0.35">
      <c r="A2565" s="10"/>
      <c r="B2565" s="10"/>
      <c r="C2565" s="10"/>
      <c r="D2565" s="13" t="s">
        <v>1431</v>
      </c>
      <c r="E2565" s="10"/>
      <c r="F2565" s="10"/>
      <c r="G2565" s="10"/>
      <c r="H2565" s="10"/>
      <c r="I2565" s="10"/>
      <c r="J2565" s="10"/>
      <c r="K2565" s="10"/>
      <c r="L2565" s="10"/>
      <c r="M2565" s="10"/>
    </row>
    <row r="2566" spans="1:13" x14ac:dyDescent="0.35">
      <c r="A2566" s="10"/>
      <c r="B2566" s="10"/>
      <c r="C2566" s="10"/>
      <c r="D2566" s="13"/>
      <c r="E2566" s="11" t="s">
        <v>24</v>
      </c>
      <c r="F2566" s="10">
        <v>0</v>
      </c>
      <c r="G2566" s="14">
        <v>0</v>
      </c>
      <c r="H2566" s="14">
        <v>0</v>
      </c>
      <c r="I2566" s="14">
        <v>0</v>
      </c>
      <c r="J2566" s="12">
        <f t="shared" ref="J2566:J2571" si="80">F2566*(G2566+ (G2566= 0))*(H2566+ (H2566= 0))*(I2566+ (I2566= 0))</f>
        <v>0</v>
      </c>
      <c r="K2566" s="10"/>
      <c r="L2566" s="10"/>
      <c r="M2566" s="10"/>
    </row>
    <row r="2567" spans="1:13" x14ac:dyDescent="0.35">
      <c r="A2567" s="10"/>
      <c r="B2567" s="10"/>
      <c r="C2567" s="10"/>
      <c r="D2567" s="13"/>
      <c r="E2567" s="11" t="s">
        <v>1432</v>
      </c>
      <c r="F2567" s="10">
        <v>8</v>
      </c>
      <c r="G2567" s="14">
        <v>0</v>
      </c>
      <c r="H2567" s="14">
        <v>0</v>
      </c>
      <c r="I2567" s="14">
        <v>0</v>
      </c>
      <c r="J2567" s="12">
        <f t="shared" si="80"/>
        <v>8</v>
      </c>
      <c r="K2567" s="10"/>
      <c r="L2567" s="10"/>
      <c r="M2567" s="10"/>
    </row>
    <row r="2568" spans="1:13" x14ac:dyDescent="0.35">
      <c r="A2568" s="10"/>
      <c r="B2568" s="10"/>
      <c r="C2568" s="10"/>
      <c r="D2568" s="13"/>
      <c r="E2568" s="11" t="s">
        <v>63</v>
      </c>
      <c r="F2568" s="10">
        <v>0</v>
      </c>
      <c r="G2568" s="14">
        <v>0</v>
      </c>
      <c r="H2568" s="14">
        <v>0</v>
      </c>
      <c r="I2568" s="14">
        <v>0</v>
      </c>
      <c r="J2568" s="12">
        <f t="shared" si="80"/>
        <v>0</v>
      </c>
      <c r="K2568" s="10"/>
      <c r="L2568" s="10"/>
      <c r="M2568" s="10"/>
    </row>
    <row r="2569" spans="1:13" x14ac:dyDescent="0.35">
      <c r="A2569" s="10"/>
      <c r="B2569" s="10"/>
      <c r="C2569" s="10"/>
      <c r="D2569" s="13"/>
      <c r="E2569" s="11" t="s">
        <v>1432</v>
      </c>
      <c r="F2569" s="10">
        <v>5</v>
      </c>
      <c r="G2569" s="14">
        <v>0</v>
      </c>
      <c r="H2569" s="14">
        <v>0</v>
      </c>
      <c r="I2569" s="14">
        <v>0</v>
      </c>
      <c r="J2569" s="12">
        <f t="shared" si="80"/>
        <v>5</v>
      </c>
      <c r="K2569" s="10"/>
      <c r="L2569" s="10"/>
      <c r="M2569" s="10"/>
    </row>
    <row r="2570" spans="1:13" x14ac:dyDescent="0.35">
      <c r="A2570" s="10"/>
      <c r="B2570" s="10"/>
      <c r="C2570" s="10"/>
      <c r="D2570" s="13"/>
      <c r="E2570" s="11" t="s">
        <v>65</v>
      </c>
      <c r="F2570" s="10">
        <v>2</v>
      </c>
      <c r="G2570" s="14">
        <v>0</v>
      </c>
      <c r="H2570" s="14">
        <v>0</v>
      </c>
      <c r="I2570" s="14">
        <v>0</v>
      </c>
      <c r="J2570" s="12">
        <f t="shared" si="80"/>
        <v>2</v>
      </c>
      <c r="K2570" s="10"/>
      <c r="L2570" s="10"/>
      <c r="M2570" s="10"/>
    </row>
    <row r="2571" spans="1:13" x14ac:dyDescent="0.35">
      <c r="A2571" s="10"/>
      <c r="B2571" s="10"/>
      <c r="C2571" s="10"/>
      <c r="D2571" s="13"/>
      <c r="E2571" s="11" t="s">
        <v>66</v>
      </c>
      <c r="F2571" s="10">
        <v>2</v>
      </c>
      <c r="G2571" s="14">
        <v>0</v>
      </c>
      <c r="H2571" s="14">
        <v>0</v>
      </c>
      <c r="I2571" s="14">
        <v>0</v>
      </c>
      <c r="J2571" s="12">
        <f t="shared" si="80"/>
        <v>2</v>
      </c>
      <c r="K2571" s="10"/>
      <c r="L2571" s="10"/>
      <c r="M2571" s="10"/>
    </row>
    <row r="2572" spans="1:13" x14ac:dyDescent="0.35">
      <c r="A2572" s="10"/>
      <c r="B2572" s="10"/>
      <c r="C2572" s="10"/>
      <c r="D2572" s="13"/>
      <c r="E2572" s="10"/>
      <c r="F2572" s="10"/>
      <c r="G2572" s="10"/>
      <c r="H2572" s="10"/>
      <c r="I2572" s="10"/>
      <c r="J2572" s="15" t="s">
        <v>1433</v>
      </c>
      <c r="K2572" s="9">
        <f>SUM(J2566:J2571)</f>
        <v>17</v>
      </c>
      <c r="L2572" s="14">
        <v>0</v>
      </c>
      <c r="M2572" s="9">
        <f>ROUND(L2572*K2572,2)</f>
        <v>0</v>
      </c>
    </row>
    <row r="2573" spans="1:13" ht="1.1499999999999999" customHeight="1" x14ac:dyDescent="0.35">
      <c r="A2573" s="16"/>
      <c r="B2573" s="16"/>
      <c r="C2573" s="16"/>
      <c r="D2573" s="24"/>
      <c r="E2573" s="16"/>
      <c r="F2573" s="16"/>
      <c r="G2573" s="16"/>
      <c r="H2573" s="16"/>
      <c r="I2573" s="16"/>
      <c r="J2573" s="16"/>
      <c r="K2573" s="16"/>
      <c r="L2573" s="16"/>
      <c r="M2573" s="16"/>
    </row>
    <row r="2574" spans="1:13" x14ac:dyDescent="0.35">
      <c r="A2574" s="11" t="s">
        <v>1434</v>
      </c>
      <c r="B2574" s="11" t="s">
        <v>19</v>
      </c>
      <c r="C2574" s="11" t="s">
        <v>0</v>
      </c>
      <c r="D2574" s="23" t="s">
        <v>1435</v>
      </c>
      <c r="E2574" s="10"/>
      <c r="F2574" s="10"/>
      <c r="G2574" s="10"/>
      <c r="H2574" s="10"/>
      <c r="I2574" s="10"/>
      <c r="J2574" s="10"/>
      <c r="K2574" s="12">
        <f>K2584</f>
        <v>18</v>
      </c>
      <c r="L2574" s="12">
        <f>L2584</f>
        <v>0</v>
      </c>
      <c r="M2574" s="12">
        <f>M2584</f>
        <v>0</v>
      </c>
    </row>
    <row r="2575" spans="1:13" ht="42" x14ac:dyDescent="0.35">
      <c r="A2575" s="10"/>
      <c r="B2575" s="10"/>
      <c r="C2575" s="10"/>
      <c r="D2575" s="13" t="s">
        <v>1436</v>
      </c>
      <c r="E2575" s="10"/>
      <c r="F2575" s="10"/>
      <c r="G2575" s="10"/>
      <c r="H2575" s="10"/>
      <c r="I2575" s="10"/>
      <c r="J2575" s="10"/>
      <c r="K2575" s="10"/>
      <c r="L2575" s="10"/>
      <c r="M2575" s="10"/>
    </row>
    <row r="2576" spans="1:13" x14ac:dyDescent="0.35">
      <c r="A2576" s="10"/>
      <c r="B2576" s="10"/>
      <c r="C2576" s="10"/>
      <c r="D2576" s="13"/>
      <c r="E2576" s="11" t="s">
        <v>24</v>
      </c>
      <c r="F2576" s="10">
        <v>0</v>
      </c>
      <c r="G2576" s="14">
        <v>0</v>
      </c>
      <c r="H2576" s="14">
        <v>0</v>
      </c>
      <c r="I2576" s="14">
        <v>0</v>
      </c>
      <c r="J2576" s="12">
        <f t="shared" ref="J2576:J2583" si="81">F2576*(G2576+ (G2576= 0))*(H2576+ (H2576= 0))*(I2576+ (I2576= 0))</f>
        <v>0</v>
      </c>
      <c r="K2576" s="10"/>
      <c r="L2576" s="10"/>
      <c r="M2576" s="10"/>
    </row>
    <row r="2577" spans="1:13" x14ac:dyDescent="0.35">
      <c r="A2577" s="10"/>
      <c r="B2577" s="10"/>
      <c r="C2577" s="10"/>
      <c r="D2577" s="13"/>
      <c r="E2577" s="11" t="s">
        <v>94</v>
      </c>
      <c r="F2577" s="10">
        <v>2</v>
      </c>
      <c r="G2577" s="14">
        <v>0</v>
      </c>
      <c r="H2577" s="14">
        <v>0</v>
      </c>
      <c r="I2577" s="14">
        <v>0</v>
      </c>
      <c r="J2577" s="12">
        <f t="shared" si="81"/>
        <v>2</v>
      </c>
      <c r="K2577" s="10"/>
      <c r="L2577" s="10"/>
      <c r="M2577" s="10"/>
    </row>
    <row r="2578" spans="1:13" x14ac:dyDescent="0.35">
      <c r="A2578" s="10"/>
      <c r="B2578" s="10"/>
      <c r="C2578" s="10"/>
      <c r="D2578" s="13"/>
      <c r="E2578" s="11" t="s">
        <v>63</v>
      </c>
      <c r="F2578" s="10">
        <v>0</v>
      </c>
      <c r="G2578" s="14">
        <v>0</v>
      </c>
      <c r="H2578" s="14">
        <v>0</v>
      </c>
      <c r="I2578" s="14">
        <v>0</v>
      </c>
      <c r="J2578" s="12">
        <f t="shared" si="81"/>
        <v>0</v>
      </c>
      <c r="K2578" s="10"/>
      <c r="L2578" s="10"/>
      <c r="M2578" s="10"/>
    </row>
    <row r="2579" spans="1:13" x14ac:dyDescent="0.35">
      <c r="A2579" s="10"/>
      <c r="B2579" s="10"/>
      <c r="C2579" s="10"/>
      <c r="D2579" s="13"/>
      <c r="E2579" s="11" t="s">
        <v>1437</v>
      </c>
      <c r="F2579" s="10">
        <v>12</v>
      </c>
      <c r="G2579" s="14">
        <v>0</v>
      </c>
      <c r="H2579" s="14">
        <v>0</v>
      </c>
      <c r="I2579" s="14">
        <v>0</v>
      </c>
      <c r="J2579" s="12">
        <f t="shared" si="81"/>
        <v>12</v>
      </c>
      <c r="K2579" s="10"/>
      <c r="L2579" s="10"/>
      <c r="M2579" s="10"/>
    </row>
    <row r="2580" spans="1:13" x14ac:dyDescent="0.35">
      <c r="A2580" s="10"/>
      <c r="B2580" s="10"/>
      <c r="C2580" s="10"/>
      <c r="D2580" s="13"/>
      <c r="E2580" s="11" t="s">
        <v>65</v>
      </c>
      <c r="F2580" s="10">
        <v>1</v>
      </c>
      <c r="G2580" s="14">
        <v>0</v>
      </c>
      <c r="H2580" s="14">
        <v>0</v>
      </c>
      <c r="I2580" s="14">
        <v>0</v>
      </c>
      <c r="J2580" s="12">
        <f t="shared" si="81"/>
        <v>1</v>
      </c>
      <c r="K2580" s="10"/>
      <c r="L2580" s="10"/>
      <c r="M2580" s="10"/>
    </row>
    <row r="2581" spans="1:13" x14ac:dyDescent="0.35">
      <c r="A2581" s="10"/>
      <c r="B2581" s="10"/>
      <c r="C2581" s="10"/>
      <c r="D2581" s="13"/>
      <c r="E2581" s="11" t="s">
        <v>66</v>
      </c>
      <c r="F2581" s="10">
        <v>1</v>
      </c>
      <c r="G2581" s="14">
        <v>0</v>
      </c>
      <c r="H2581" s="14">
        <v>0</v>
      </c>
      <c r="I2581" s="14">
        <v>0</v>
      </c>
      <c r="J2581" s="12">
        <f t="shared" si="81"/>
        <v>1</v>
      </c>
      <c r="K2581" s="10"/>
      <c r="L2581" s="10"/>
      <c r="M2581" s="10"/>
    </row>
    <row r="2582" spans="1:13" x14ac:dyDescent="0.35">
      <c r="A2582" s="10"/>
      <c r="B2582" s="10"/>
      <c r="C2582" s="10"/>
      <c r="D2582" s="13"/>
      <c r="E2582" s="11" t="s">
        <v>28</v>
      </c>
      <c r="F2582" s="10">
        <v>0</v>
      </c>
      <c r="G2582" s="14">
        <v>0</v>
      </c>
      <c r="H2582" s="14">
        <v>0</v>
      </c>
      <c r="I2582" s="14">
        <v>0</v>
      </c>
      <c r="J2582" s="12">
        <f t="shared" si="81"/>
        <v>0</v>
      </c>
      <c r="K2582" s="10"/>
      <c r="L2582" s="10"/>
      <c r="M2582" s="10"/>
    </row>
    <row r="2583" spans="1:13" x14ac:dyDescent="0.35">
      <c r="A2583" s="10"/>
      <c r="B2583" s="10"/>
      <c r="C2583" s="10"/>
      <c r="D2583" s="13"/>
      <c r="E2583" s="11" t="s">
        <v>1438</v>
      </c>
      <c r="F2583" s="10">
        <v>2</v>
      </c>
      <c r="G2583" s="14">
        <v>0</v>
      </c>
      <c r="H2583" s="14">
        <v>0</v>
      </c>
      <c r="I2583" s="14">
        <v>0</v>
      </c>
      <c r="J2583" s="12">
        <f t="shared" si="81"/>
        <v>2</v>
      </c>
      <c r="K2583" s="10"/>
      <c r="L2583" s="10"/>
      <c r="M2583" s="10"/>
    </row>
    <row r="2584" spans="1:13" x14ac:dyDescent="0.35">
      <c r="A2584" s="10"/>
      <c r="B2584" s="10"/>
      <c r="C2584" s="10"/>
      <c r="D2584" s="13"/>
      <c r="E2584" s="10"/>
      <c r="F2584" s="10"/>
      <c r="G2584" s="10"/>
      <c r="H2584" s="10"/>
      <c r="I2584" s="10"/>
      <c r="J2584" s="15" t="s">
        <v>1439</v>
      </c>
      <c r="K2584" s="9">
        <f>SUM(J2576:J2583)</f>
        <v>18</v>
      </c>
      <c r="L2584" s="14">
        <v>0</v>
      </c>
      <c r="M2584" s="9">
        <f>ROUND(L2584*K2584,2)</f>
        <v>0</v>
      </c>
    </row>
    <row r="2585" spans="1:13" ht="1.1499999999999999" customHeight="1" x14ac:dyDescent="0.35">
      <c r="A2585" s="16"/>
      <c r="B2585" s="16"/>
      <c r="C2585" s="16"/>
      <c r="D2585" s="24"/>
      <c r="E2585" s="16"/>
      <c r="F2585" s="16"/>
      <c r="G2585" s="16"/>
      <c r="H2585" s="16"/>
      <c r="I2585" s="16"/>
      <c r="J2585" s="16"/>
      <c r="K2585" s="16"/>
      <c r="L2585" s="16"/>
      <c r="M2585" s="16"/>
    </row>
    <row r="2586" spans="1:13" x14ac:dyDescent="0.35">
      <c r="A2586" s="11" t="s">
        <v>1440</v>
      </c>
      <c r="B2586" s="11" t="s">
        <v>19</v>
      </c>
      <c r="C2586" s="11" t="s">
        <v>0</v>
      </c>
      <c r="D2586" s="23" t="s">
        <v>1441</v>
      </c>
      <c r="E2586" s="10"/>
      <c r="F2586" s="10"/>
      <c r="G2586" s="10"/>
      <c r="H2586" s="10"/>
      <c r="I2586" s="10"/>
      <c r="J2586" s="10"/>
      <c r="K2586" s="12">
        <f>K2596</f>
        <v>53</v>
      </c>
      <c r="L2586" s="12">
        <f>L2596</f>
        <v>0</v>
      </c>
      <c r="M2586" s="12">
        <f>M2596</f>
        <v>0</v>
      </c>
    </row>
    <row r="2587" spans="1:13" ht="21" x14ac:dyDescent="0.35">
      <c r="A2587" s="10"/>
      <c r="B2587" s="10"/>
      <c r="C2587" s="10"/>
      <c r="D2587" s="13" t="s">
        <v>1442</v>
      </c>
      <c r="E2587" s="10"/>
      <c r="F2587" s="10"/>
      <c r="G2587" s="10"/>
      <c r="H2587" s="10"/>
      <c r="I2587" s="10"/>
      <c r="J2587" s="10"/>
      <c r="K2587" s="10"/>
      <c r="L2587" s="10"/>
      <c r="M2587" s="10"/>
    </row>
    <row r="2588" spans="1:13" x14ac:dyDescent="0.35">
      <c r="A2588" s="10"/>
      <c r="B2588" s="10"/>
      <c r="C2588" s="10"/>
      <c r="D2588" s="13"/>
      <c r="E2588" s="11" t="s">
        <v>997</v>
      </c>
      <c r="F2588" s="10">
        <v>0</v>
      </c>
      <c r="G2588" s="14">
        <v>0</v>
      </c>
      <c r="H2588" s="14">
        <v>0</v>
      </c>
      <c r="I2588" s="14">
        <v>0</v>
      </c>
      <c r="J2588" s="12">
        <f t="shared" ref="J2588:J2595" si="82">F2588*(G2588+ (G2588= 0))*(H2588+ (H2588= 0))*(I2588+ (I2588= 0))</f>
        <v>0</v>
      </c>
      <c r="K2588" s="10"/>
      <c r="L2588" s="10"/>
      <c r="M2588" s="10"/>
    </row>
    <row r="2589" spans="1:13" x14ac:dyDescent="0.35">
      <c r="A2589" s="10"/>
      <c r="B2589" s="10"/>
      <c r="C2589" s="10"/>
      <c r="D2589" s="13"/>
      <c r="E2589" s="11" t="s">
        <v>1443</v>
      </c>
      <c r="F2589" s="10">
        <v>53</v>
      </c>
      <c r="G2589" s="14">
        <v>0</v>
      </c>
      <c r="H2589" s="14">
        <v>0</v>
      </c>
      <c r="I2589" s="14">
        <v>0</v>
      </c>
      <c r="J2589" s="12">
        <f t="shared" si="82"/>
        <v>53</v>
      </c>
      <c r="K2589" s="10"/>
      <c r="L2589" s="10"/>
      <c r="M2589" s="10"/>
    </row>
    <row r="2590" spans="1:13" x14ac:dyDescent="0.35">
      <c r="A2590" s="10"/>
      <c r="B2590" s="10"/>
      <c r="C2590" s="10"/>
      <c r="D2590" s="13"/>
      <c r="E2590" s="11" t="s">
        <v>24</v>
      </c>
      <c r="F2590" s="10">
        <v>0</v>
      </c>
      <c r="G2590" s="14">
        <v>0</v>
      </c>
      <c r="H2590" s="14">
        <v>0</v>
      </c>
      <c r="I2590" s="14">
        <v>0</v>
      </c>
      <c r="J2590" s="12">
        <f t="shared" si="82"/>
        <v>0</v>
      </c>
      <c r="K2590" s="10"/>
      <c r="L2590" s="10"/>
      <c r="M2590" s="10"/>
    </row>
    <row r="2591" spans="1:13" x14ac:dyDescent="0.35">
      <c r="A2591" s="10"/>
      <c r="B2591" s="10"/>
      <c r="C2591" s="10"/>
      <c r="D2591" s="13"/>
      <c r="E2591" s="11" t="s">
        <v>1438</v>
      </c>
      <c r="F2591" s="10">
        <v>0</v>
      </c>
      <c r="G2591" s="14">
        <v>0</v>
      </c>
      <c r="H2591" s="14">
        <v>0</v>
      </c>
      <c r="I2591" s="14">
        <v>0</v>
      </c>
      <c r="J2591" s="12">
        <f t="shared" si="82"/>
        <v>0</v>
      </c>
      <c r="K2591" s="10"/>
      <c r="L2591" s="10"/>
      <c r="M2591" s="10"/>
    </row>
    <row r="2592" spans="1:13" x14ac:dyDescent="0.35">
      <c r="A2592" s="10"/>
      <c r="B2592" s="10"/>
      <c r="C2592" s="10"/>
      <c r="D2592" s="13"/>
      <c r="E2592" s="11" t="s">
        <v>26</v>
      </c>
      <c r="F2592" s="10">
        <v>0</v>
      </c>
      <c r="G2592" s="14">
        <v>0</v>
      </c>
      <c r="H2592" s="14">
        <v>0</v>
      </c>
      <c r="I2592" s="14">
        <v>0</v>
      </c>
      <c r="J2592" s="12">
        <f t="shared" si="82"/>
        <v>0</v>
      </c>
      <c r="K2592" s="10"/>
      <c r="L2592" s="10"/>
      <c r="M2592" s="10"/>
    </row>
    <row r="2593" spans="1:13" x14ac:dyDescent="0.35">
      <c r="A2593" s="10"/>
      <c r="B2593" s="10"/>
      <c r="C2593" s="10"/>
      <c r="D2593" s="13"/>
      <c r="E2593" s="11" t="s">
        <v>1444</v>
      </c>
      <c r="F2593" s="10">
        <v>0</v>
      </c>
      <c r="G2593" s="14">
        <v>0</v>
      </c>
      <c r="H2593" s="14">
        <v>0</v>
      </c>
      <c r="I2593" s="14">
        <v>0</v>
      </c>
      <c r="J2593" s="12">
        <f t="shared" si="82"/>
        <v>0</v>
      </c>
      <c r="K2593" s="10"/>
      <c r="L2593" s="10"/>
      <c r="M2593" s="10"/>
    </row>
    <row r="2594" spans="1:13" x14ac:dyDescent="0.35">
      <c r="A2594" s="10"/>
      <c r="B2594" s="10"/>
      <c r="C2594" s="10"/>
      <c r="D2594" s="13"/>
      <c r="E2594" s="11" t="s">
        <v>27</v>
      </c>
      <c r="F2594" s="10">
        <v>0</v>
      </c>
      <c r="G2594" s="14">
        <v>0</v>
      </c>
      <c r="H2594" s="14">
        <v>0</v>
      </c>
      <c r="I2594" s="14">
        <v>0</v>
      </c>
      <c r="J2594" s="12">
        <f t="shared" si="82"/>
        <v>0</v>
      </c>
      <c r="K2594" s="10"/>
      <c r="L2594" s="10"/>
      <c r="M2594" s="10"/>
    </row>
    <row r="2595" spans="1:13" x14ac:dyDescent="0.35">
      <c r="A2595" s="10"/>
      <c r="B2595" s="10"/>
      <c r="C2595" s="10"/>
      <c r="D2595" s="13"/>
      <c r="E2595" s="11" t="s">
        <v>1444</v>
      </c>
      <c r="F2595" s="10">
        <v>0</v>
      </c>
      <c r="G2595" s="14">
        <v>0</v>
      </c>
      <c r="H2595" s="14">
        <v>0</v>
      </c>
      <c r="I2595" s="14">
        <v>0</v>
      </c>
      <c r="J2595" s="12">
        <f t="shared" si="82"/>
        <v>0</v>
      </c>
      <c r="K2595" s="10"/>
      <c r="L2595" s="10"/>
      <c r="M2595" s="10"/>
    </row>
    <row r="2596" spans="1:13" x14ac:dyDescent="0.35">
      <c r="A2596" s="113"/>
      <c r="B2596" s="113"/>
      <c r="C2596" s="113"/>
      <c r="D2596" s="114"/>
      <c r="E2596" s="113"/>
      <c r="F2596" s="113"/>
      <c r="G2596" s="113"/>
      <c r="H2596" s="113"/>
      <c r="I2596" s="113"/>
      <c r="J2596" s="115" t="s">
        <v>1445</v>
      </c>
      <c r="K2596" s="116">
        <f>SUM(J2588:J2595)</f>
        <v>53</v>
      </c>
      <c r="L2596" s="117">
        <v>0</v>
      </c>
      <c r="M2596" s="116">
        <f>ROUND(L2596*K2596,2)</f>
        <v>0</v>
      </c>
    </row>
    <row r="2597" spans="1:13" x14ac:dyDescent="0.35">
      <c r="A2597" s="11" t="s">
        <v>1446</v>
      </c>
      <c r="B2597" s="11" t="s">
        <v>19</v>
      </c>
      <c r="C2597" s="11" t="s">
        <v>0</v>
      </c>
      <c r="D2597" s="23" t="s">
        <v>1447</v>
      </c>
      <c r="E2597" s="10"/>
      <c r="F2597" s="10"/>
      <c r="G2597" s="10"/>
      <c r="H2597" s="10"/>
      <c r="I2597" s="10"/>
      <c r="J2597" s="10"/>
      <c r="K2597" s="12">
        <f>K2607</f>
        <v>21</v>
      </c>
      <c r="L2597" s="12">
        <f>L2607</f>
        <v>0</v>
      </c>
      <c r="M2597" s="12">
        <f>M2607</f>
        <v>0</v>
      </c>
    </row>
    <row r="2598" spans="1:13" ht="31.5" x14ac:dyDescent="0.35">
      <c r="A2598" s="10"/>
      <c r="B2598" s="10"/>
      <c r="C2598" s="10"/>
      <c r="D2598" s="13" t="s">
        <v>1448</v>
      </c>
      <c r="E2598" s="10"/>
      <c r="F2598" s="10"/>
      <c r="G2598" s="10"/>
      <c r="H2598" s="10"/>
      <c r="I2598" s="10"/>
      <c r="J2598" s="10"/>
      <c r="K2598" s="10"/>
      <c r="L2598" s="10"/>
      <c r="M2598" s="10"/>
    </row>
    <row r="2599" spans="1:13" x14ac:dyDescent="0.35">
      <c r="A2599" s="10"/>
      <c r="B2599" s="10"/>
      <c r="C2599" s="10"/>
      <c r="D2599" s="13"/>
      <c r="E2599" s="11" t="s">
        <v>997</v>
      </c>
      <c r="F2599" s="10">
        <v>0</v>
      </c>
      <c r="G2599" s="14">
        <v>0</v>
      </c>
      <c r="H2599" s="14">
        <v>0</v>
      </c>
      <c r="I2599" s="14">
        <v>0</v>
      </c>
      <c r="J2599" s="12">
        <f t="shared" ref="J2599:J2606" si="83">F2599*(G2599+ (G2599= 0))*(H2599+ (H2599= 0))*(I2599+ (I2599= 0))</f>
        <v>0</v>
      </c>
      <c r="K2599" s="10"/>
      <c r="L2599" s="10"/>
      <c r="M2599" s="10"/>
    </row>
    <row r="2600" spans="1:13" x14ac:dyDescent="0.35">
      <c r="A2600" s="10"/>
      <c r="B2600" s="10"/>
      <c r="C2600" s="10"/>
      <c r="D2600" s="13"/>
      <c r="E2600" s="11" t="s">
        <v>1443</v>
      </c>
      <c r="F2600" s="10">
        <v>0</v>
      </c>
      <c r="G2600" s="14">
        <v>0</v>
      </c>
      <c r="H2600" s="14">
        <v>0</v>
      </c>
      <c r="I2600" s="14">
        <v>0</v>
      </c>
      <c r="J2600" s="12">
        <f t="shared" si="83"/>
        <v>0</v>
      </c>
      <c r="K2600" s="10"/>
      <c r="L2600" s="10"/>
      <c r="M2600" s="10"/>
    </row>
    <row r="2601" spans="1:13" x14ac:dyDescent="0.35">
      <c r="A2601" s="10"/>
      <c r="B2601" s="10"/>
      <c r="C2601" s="10"/>
      <c r="D2601" s="13"/>
      <c r="E2601" s="11" t="s">
        <v>24</v>
      </c>
      <c r="F2601" s="10">
        <v>0</v>
      </c>
      <c r="G2601" s="14">
        <v>0</v>
      </c>
      <c r="H2601" s="14">
        <v>0</v>
      </c>
      <c r="I2601" s="14">
        <v>0</v>
      </c>
      <c r="J2601" s="12">
        <f t="shared" si="83"/>
        <v>0</v>
      </c>
      <c r="K2601" s="10"/>
      <c r="L2601" s="10"/>
      <c r="M2601" s="10"/>
    </row>
    <row r="2602" spans="1:13" x14ac:dyDescent="0.35">
      <c r="A2602" s="10"/>
      <c r="B2602" s="10"/>
      <c r="C2602" s="10"/>
      <c r="D2602" s="13"/>
      <c r="E2602" s="11" t="s">
        <v>1438</v>
      </c>
      <c r="F2602" s="10">
        <v>9</v>
      </c>
      <c r="G2602" s="14">
        <v>0</v>
      </c>
      <c r="H2602" s="14">
        <v>0</v>
      </c>
      <c r="I2602" s="14">
        <v>0</v>
      </c>
      <c r="J2602" s="12">
        <f t="shared" si="83"/>
        <v>9</v>
      </c>
      <c r="K2602" s="10"/>
      <c r="L2602" s="10"/>
      <c r="M2602" s="10"/>
    </row>
    <row r="2603" spans="1:13" x14ac:dyDescent="0.35">
      <c r="A2603" s="10"/>
      <c r="B2603" s="10"/>
      <c r="C2603" s="10"/>
      <c r="D2603" s="13"/>
      <c r="E2603" s="11" t="s">
        <v>26</v>
      </c>
      <c r="F2603" s="10">
        <v>0</v>
      </c>
      <c r="G2603" s="14">
        <v>0</v>
      </c>
      <c r="H2603" s="14">
        <v>0</v>
      </c>
      <c r="I2603" s="14">
        <v>0</v>
      </c>
      <c r="J2603" s="12">
        <f t="shared" si="83"/>
        <v>0</v>
      </c>
      <c r="K2603" s="10"/>
      <c r="L2603" s="10"/>
      <c r="M2603" s="10"/>
    </row>
    <row r="2604" spans="1:13" x14ac:dyDescent="0.35">
      <c r="A2604" s="10"/>
      <c r="B2604" s="10"/>
      <c r="C2604" s="10"/>
      <c r="D2604" s="13"/>
      <c r="E2604" s="11" t="s">
        <v>1444</v>
      </c>
      <c r="F2604" s="10">
        <v>6</v>
      </c>
      <c r="G2604" s="14">
        <v>0</v>
      </c>
      <c r="H2604" s="14">
        <v>0</v>
      </c>
      <c r="I2604" s="14">
        <v>0</v>
      </c>
      <c r="J2604" s="12">
        <f t="shared" si="83"/>
        <v>6</v>
      </c>
      <c r="K2604" s="10"/>
      <c r="L2604" s="10"/>
      <c r="M2604" s="10"/>
    </row>
    <row r="2605" spans="1:13" x14ac:dyDescent="0.35">
      <c r="A2605" s="10"/>
      <c r="B2605" s="10"/>
      <c r="C2605" s="10"/>
      <c r="D2605" s="13"/>
      <c r="E2605" s="11" t="s">
        <v>27</v>
      </c>
      <c r="F2605" s="10">
        <v>0</v>
      </c>
      <c r="G2605" s="14">
        <v>0</v>
      </c>
      <c r="H2605" s="14">
        <v>0</v>
      </c>
      <c r="I2605" s="14">
        <v>0</v>
      </c>
      <c r="J2605" s="12">
        <f t="shared" si="83"/>
        <v>0</v>
      </c>
      <c r="K2605" s="10"/>
      <c r="L2605" s="10"/>
      <c r="M2605" s="10"/>
    </row>
    <row r="2606" spans="1:13" x14ac:dyDescent="0.35">
      <c r="A2606" s="10"/>
      <c r="B2606" s="10"/>
      <c r="C2606" s="10"/>
      <c r="D2606" s="13"/>
      <c r="E2606" s="11" t="s">
        <v>1444</v>
      </c>
      <c r="F2606" s="10">
        <v>6</v>
      </c>
      <c r="G2606" s="14">
        <v>0</v>
      </c>
      <c r="H2606" s="14">
        <v>0</v>
      </c>
      <c r="I2606" s="14">
        <v>0</v>
      </c>
      <c r="J2606" s="12">
        <f t="shared" si="83"/>
        <v>6</v>
      </c>
      <c r="K2606" s="10"/>
      <c r="L2606" s="10"/>
      <c r="M2606" s="10"/>
    </row>
    <row r="2607" spans="1:13" x14ac:dyDescent="0.35">
      <c r="A2607" s="10"/>
      <c r="B2607" s="10"/>
      <c r="C2607" s="10"/>
      <c r="D2607" s="13"/>
      <c r="E2607" s="10"/>
      <c r="F2607" s="10"/>
      <c r="G2607" s="10"/>
      <c r="H2607" s="10"/>
      <c r="I2607" s="10"/>
      <c r="J2607" s="15" t="s">
        <v>1445</v>
      </c>
      <c r="K2607" s="9">
        <f>SUM(J2599:J2606)</f>
        <v>21</v>
      </c>
      <c r="L2607" s="14">
        <v>0</v>
      </c>
      <c r="M2607" s="9">
        <f>ROUND(L2607*K2607,2)</f>
        <v>0</v>
      </c>
    </row>
    <row r="2608" spans="1:13" ht="1.1499999999999999" customHeight="1" x14ac:dyDescent="0.35">
      <c r="A2608" s="16"/>
      <c r="B2608" s="16"/>
      <c r="C2608" s="16"/>
      <c r="D2608" s="24"/>
      <c r="E2608" s="16"/>
      <c r="F2608" s="16"/>
      <c r="G2608" s="16"/>
      <c r="H2608" s="16"/>
      <c r="I2608" s="16"/>
      <c r="J2608" s="16"/>
      <c r="K2608" s="16"/>
      <c r="L2608" s="16"/>
      <c r="M2608" s="16"/>
    </row>
    <row r="2609" spans="1:13" x14ac:dyDescent="0.35">
      <c r="A2609" s="11" t="s">
        <v>1449</v>
      </c>
      <c r="B2609" s="11" t="s">
        <v>19</v>
      </c>
      <c r="C2609" s="11" t="s">
        <v>0</v>
      </c>
      <c r="D2609" s="23" t="s">
        <v>1450</v>
      </c>
      <c r="E2609" s="10"/>
      <c r="F2609" s="10"/>
      <c r="G2609" s="10"/>
      <c r="H2609" s="10"/>
      <c r="I2609" s="10"/>
      <c r="J2609" s="10"/>
      <c r="K2609" s="12">
        <f>K2619</f>
        <v>46</v>
      </c>
      <c r="L2609" s="12">
        <f>L2619</f>
        <v>0</v>
      </c>
      <c r="M2609" s="12">
        <f>M2619</f>
        <v>0</v>
      </c>
    </row>
    <row r="2610" spans="1:13" ht="31.5" x14ac:dyDescent="0.35">
      <c r="A2610" s="10"/>
      <c r="B2610" s="10"/>
      <c r="C2610" s="10"/>
      <c r="D2610" s="13" t="s">
        <v>1451</v>
      </c>
      <c r="E2610" s="10"/>
      <c r="F2610" s="10"/>
      <c r="G2610" s="10"/>
      <c r="H2610" s="10"/>
      <c r="I2610" s="10"/>
      <c r="J2610" s="10"/>
      <c r="K2610" s="10"/>
      <c r="L2610" s="10"/>
      <c r="M2610" s="10"/>
    </row>
    <row r="2611" spans="1:13" x14ac:dyDescent="0.35">
      <c r="A2611" s="10"/>
      <c r="B2611" s="10"/>
      <c r="C2611" s="10"/>
      <c r="D2611" s="13"/>
      <c r="E2611" s="11" t="s">
        <v>997</v>
      </c>
      <c r="F2611" s="10">
        <v>0</v>
      </c>
      <c r="G2611" s="14">
        <v>0</v>
      </c>
      <c r="H2611" s="14">
        <v>0</v>
      </c>
      <c r="I2611" s="14">
        <v>0</v>
      </c>
      <c r="J2611" s="12">
        <f t="shared" ref="J2611:J2618" si="84">F2611*(G2611+ (G2611= 0))*(H2611+ (H2611= 0))*(I2611+ (I2611= 0))</f>
        <v>0</v>
      </c>
      <c r="K2611" s="10"/>
      <c r="L2611" s="10"/>
      <c r="M2611" s="10"/>
    </row>
    <row r="2612" spans="1:13" x14ac:dyDescent="0.35">
      <c r="A2612" s="10"/>
      <c r="B2612" s="10"/>
      <c r="C2612" s="10"/>
      <c r="D2612" s="13"/>
      <c r="E2612" s="11" t="s">
        <v>1443</v>
      </c>
      <c r="F2612" s="10">
        <v>22</v>
      </c>
      <c r="G2612" s="14">
        <v>0</v>
      </c>
      <c r="H2612" s="14">
        <v>0</v>
      </c>
      <c r="I2612" s="14">
        <v>0</v>
      </c>
      <c r="J2612" s="12">
        <f t="shared" si="84"/>
        <v>22</v>
      </c>
      <c r="K2612" s="10"/>
      <c r="L2612" s="10"/>
      <c r="M2612" s="10"/>
    </row>
    <row r="2613" spans="1:13" x14ac:dyDescent="0.35">
      <c r="A2613" s="10"/>
      <c r="B2613" s="10"/>
      <c r="C2613" s="10"/>
      <c r="D2613" s="13"/>
      <c r="E2613" s="11" t="s">
        <v>24</v>
      </c>
      <c r="F2613" s="10">
        <v>0</v>
      </c>
      <c r="G2613" s="14">
        <v>0</v>
      </c>
      <c r="H2613" s="14">
        <v>0</v>
      </c>
      <c r="I2613" s="14">
        <v>0</v>
      </c>
      <c r="J2613" s="12">
        <f t="shared" si="84"/>
        <v>0</v>
      </c>
      <c r="K2613" s="10"/>
      <c r="L2613" s="10"/>
      <c r="M2613" s="10"/>
    </row>
    <row r="2614" spans="1:13" x14ac:dyDescent="0.35">
      <c r="A2614" s="10"/>
      <c r="B2614" s="10"/>
      <c r="C2614" s="10"/>
      <c r="D2614" s="13"/>
      <c r="E2614" s="11" t="s">
        <v>1438</v>
      </c>
      <c r="F2614" s="10">
        <v>12</v>
      </c>
      <c r="G2614" s="14">
        <v>0</v>
      </c>
      <c r="H2614" s="14">
        <v>0</v>
      </c>
      <c r="I2614" s="14">
        <v>0</v>
      </c>
      <c r="J2614" s="12">
        <f t="shared" si="84"/>
        <v>12</v>
      </c>
      <c r="K2614" s="10"/>
      <c r="L2614" s="10"/>
      <c r="M2614" s="10"/>
    </row>
    <row r="2615" spans="1:13" x14ac:dyDescent="0.35">
      <c r="A2615" s="10"/>
      <c r="B2615" s="10"/>
      <c r="C2615" s="10"/>
      <c r="D2615" s="13"/>
      <c r="E2615" s="11" t="s">
        <v>26</v>
      </c>
      <c r="F2615" s="10">
        <v>0</v>
      </c>
      <c r="G2615" s="14">
        <v>0</v>
      </c>
      <c r="H2615" s="14">
        <v>0</v>
      </c>
      <c r="I2615" s="14">
        <v>0</v>
      </c>
      <c r="J2615" s="12">
        <f t="shared" si="84"/>
        <v>0</v>
      </c>
      <c r="K2615" s="10"/>
      <c r="L2615" s="10"/>
      <c r="M2615" s="10"/>
    </row>
    <row r="2616" spans="1:13" x14ac:dyDescent="0.35">
      <c r="A2616" s="10"/>
      <c r="B2616" s="10"/>
      <c r="C2616" s="10"/>
      <c r="D2616" s="13"/>
      <c r="E2616" s="11" t="s">
        <v>1444</v>
      </c>
      <c r="F2616" s="10">
        <v>6</v>
      </c>
      <c r="G2616" s="14">
        <v>0</v>
      </c>
      <c r="H2616" s="14">
        <v>0</v>
      </c>
      <c r="I2616" s="14">
        <v>0</v>
      </c>
      <c r="J2616" s="12">
        <f t="shared" si="84"/>
        <v>6</v>
      </c>
      <c r="K2616" s="10"/>
      <c r="L2616" s="10"/>
      <c r="M2616" s="10"/>
    </row>
    <row r="2617" spans="1:13" x14ac:dyDescent="0.35">
      <c r="A2617" s="10"/>
      <c r="B2617" s="10"/>
      <c r="C2617" s="10"/>
      <c r="D2617" s="13"/>
      <c r="E2617" s="11" t="s">
        <v>27</v>
      </c>
      <c r="F2617" s="10">
        <v>0</v>
      </c>
      <c r="G2617" s="14">
        <v>0</v>
      </c>
      <c r="H2617" s="14">
        <v>0</v>
      </c>
      <c r="I2617" s="14">
        <v>0</v>
      </c>
      <c r="J2617" s="12">
        <f t="shared" si="84"/>
        <v>0</v>
      </c>
      <c r="K2617" s="10"/>
      <c r="L2617" s="10"/>
      <c r="M2617" s="10"/>
    </row>
    <row r="2618" spans="1:13" x14ac:dyDescent="0.35">
      <c r="A2618" s="10"/>
      <c r="B2618" s="10"/>
      <c r="C2618" s="10"/>
      <c r="D2618" s="13"/>
      <c r="E2618" s="11" t="s">
        <v>1444</v>
      </c>
      <c r="F2618" s="10">
        <v>6</v>
      </c>
      <c r="G2618" s="14">
        <v>0</v>
      </c>
      <c r="H2618" s="14">
        <v>0</v>
      </c>
      <c r="I2618" s="14">
        <v>0</v>
      </c>
      <c r="J2618" s="12">
        <f t="shared" si="84"/>
        <v>6</v>
      </c>
      <c r="K2618" s="10"/>
      <c r="L2618" s="10"/>
      <c r="M2618" s="10"/>
    </row>
    <row r="2619" spans="1:13" x14ac:dyDescent="0.35">
      <c r="A2619" s="10"/>
      <c r="B2619" s="10"/>
      <c r="C2619" s="10"/>
      <c r="D2619" s="13"/>
      <c r="E2619" s="10"/>
      <c r="F2619" s="10"/>
      <c r="G2619" s="10"/>
      <c r="H2619" s="10"/>
      <c r="I2619" s="10"/>
      <c r="J2619" s="15" t="s">
        <v>1446</v>
      </c>
      <c r="K2619" s="9">
        <f>SUM(J2611:J2618)</f>
        <v>46</v>
      </c>
      <c r="L2619" s="14">
        <v>0</v>
      </c>
      <c r="M2619" s="9">
        <f>ROUND(L2619*K2619,2)</f>
        <v>0</v>
      </c>
    </row>
    <row r="2620" spans="1:13" ht="1.1499999999999999" customHeight="1" x14ac:dyDescent="0.35">
      <c r="A2620" s="16"/>
      <c r="B2620" s="16"/>
      <c r="C2620" s="16"/>
      <c r="D2620" s="24"/>
      <c r="E2620" s="16"/>
      <c r="F2620" s="16"/>
      <c r="G2620" s="16"/>
      <c r="H2620" s="16"/>
      <c r="I2620" s="16"/>
      <c r="J2620" s="16"/>
      <c r="K2620" s="16"/>
      <c r="L2620" s="16"/>
      <c r="M2620" s="16"/>
    </row>
    <row r="2621" spans="1:13" x14ac:dyDescent="0.35">
      <c r="A2621" s="10"/>
      <c r="B2621" s="10"/>
      <c r="C2621" s="10"/>
      <c r="D2621" s="13"/>
      <c r="E2621" s="10"/>
      <c r="F2621" s="10"/>
      <c r="G2621" s="10"/>
      <c r="H2621" s="10"/>
      <c r="I2621" s="10"/>
      <c r="J2621" s="15" t="s">
        <v>1452</v>
      </c>
      <c r="K2621" s="14">
        <v>1</v>
      </c>
      <c r="L2621" s="9">
        <f>M2562+M2572+M2584+M2607+M2619+M2596</f>
        <v>0</v>
      </c>
      <c r="M2621" s="9">
        <f>ROUND(L2621*K2621,2)</f>
        <v>0</v>
      </c>
    </row>
    <row r="2622" spans="1:13" ht="1.1499999999999999" customHeight="1" x14ac:dyDescent="0.35">
      <c r="A2622" s="16"/>
      <c r="B2622" s="16"/>
      <c r="C2622" s="16"/>
      <c r="D2622" s="24"/>
      <c r="E2622" s="16"/>
      <c r="F2622" s="16"/>
      <c r="G2622" s="16"/>
      <c r="H2622" s="16"/>
      <c r="I2622" s="16"/>
      <c r="J2622" s="16"/>
      <c r="K2622" s="16"/>
      <c r="L2622" s="16"/>
      <c r="M2622" s="16"/>
    </row>
    <row r="2623" spans="1:13" x14ac:dyDescent="0.35">
      <c r="A2623" s="18" t="s">
        <v>1453</v>
      </c>
      <c r="B2623" s="18" t="s">
        <v>16</v>
      </c>
      <c r="C2623" s="18" t="s">
        <v>0</v>
      </c>
      <c r="D2623" s="25" t="s">
        <v>1454</v>
      </c>
      <c r="E2623" s="19"/>
      <c r="F2623" s="19"/>
      <c r="G2623" s="19"/>
      <c r="H2623" s="19"/>
      <c r="I2623" s="19"/>
      <c r="J2623" s="19"/>
      <c r="K2623" s="9">
        <f>K2740</f>
        <v>1</v>
      </c>
      <c r="L2623" s="9">
        <f>L2740</f>
        <v>0</v>
      </c>
      <c r="M2623" s="9">
        <f>M2740</f>
        <v>0</v>
      </c>
    </row>
    <row r="2624" spans="1:13" x14ac:dyDescent="0.35">
      <c r="A2624" s="10"/>
      <c r="B2624" s="10"/>
      <c r="C2624" s="10"/>
      <c r="D2624" s="13"/>
      <c r="E2624" s="10"/>
      <c r="F2624" s="10"/>
      <c r="G2624" s="10"/>
      <c r="H2624" s="10"/>
      <c r="I2624" s="10"/>
      <c r="J2624" s="10"/>
      <c r="K2624" s="10"/>
      <c r="L2624" s="10"/>
      <c r="M2624" s="10"/>
    </row>
    <row r="2625" spans="1:13" x14ac:dyDescent="0.35">
      <c r="A2625" s="11" t="s">
        <v>1455</v>
      </c>
      <c r="B2625" s="11" t="s">
        <v>19</v>
      </c>
      <c r="C2625" s="11" t="s">
        <v>249</v>
      </c>
      <c r="D2625" s="23" t="s">
        <v>1456</v>
      </c>
      <c r="E2625" s="10"/>
      <c r="F2625" s="10"/>
      <c r="G2625" s="10"/>
      <c r="H2625" s="10"/>
      <c r="I2625" s="10"/>
      <c r="J2625" s="10"/>
      <c r="K2625" s="12">
        <f>K2638</f>
        <v>13</v>
      </c>
      <c r="L2625" s="12">
        <f>L2638</f>
        <v>0</v>
      </c>
      <c r="M2625" s="12">
        <f>M2638</f>
        <v>0</v>
      </c>
    </row>
    <row r="2626" spans="1:13" ht="21" x14ac:dyDescent="0.35">
      <c r="A2626" s="10"/>
      <c r="B2626" s="10"/>
      <c r="C2626" s="10"/>
      <c r="D2626" s="13" t="s">
        <v>1457</v>
      </c>
      <c r="E2626" s="10"/>
      <c r="F2626" s="10"/>
      <c r="G2626" s="10"/>
      <c r="H2626" s="10"/>
      <c r="I2626" s="10"/>
      <c r="J2626" s="10"/>
      <c r="K2626" s="10"/>
      <c r="L2626" s="10"/>
      <c r="M2626" s="10"/>
    </row>
    <row r="2627" spans="1:13" x14ac:dyDescent="0.35">
      <c r="A2627" s="10"/>
      <c r="B2627" s="10"/>
      <c r="C2627" s="10"/>
      <c r="D2627" s="13"/>
      <c r="E2627" s="11" t="s">
        <v>23</v>
      </c>
      <c r="F2627" s="10">
        <v>0</v>
      </c>
      <c r="G2627" s="14">
        <v>0</v>
      </c>
      <c r="H2627" s="14">
        <v>0</v>
      </c>
      <c r="I2627" s="14">
        <v>0</v>
      </c>
      <c r="J2627" s="12">
        <f t="shared" ref="J2627:J2637" si="85">F2627*(G2627+ (G2627= 0))*(H2627+ (H2627= 0))*(I2627+ (I2627= 0))</f>
        <v>0</v>
      </c>
      <c r="K2627" s="10"/>
      <c r="L2627" s="10"/>
      <c r="M2627" s="10"/>
    </row>
    <row r="2628" spans="1:13" x14ac:dyDescent="0.35">
      <c r="A2628" s="10"/>
      <c r="B2628" s="10"/>
      <c r="C2628" s="10"/>
      <c r="D2628" s="13"/>
      <c r="E2628" s="11" t="s">
        <v>1443</v>
      </c>
      <c r="F2628" s="10">
        <v>4</v>
      </c>
      <c r="G2628" s="14">
        <v>0</v>
      </c>
      <c r="H2628" s="14">
        <v>0</v>
      </c>
      <c r="I2628" s="14">
        <v>0</v>
      </c>
      <c r="J2628" s="12">
        <f t="shared" si="85"/>
        <v>4</v>
      </c>
      <c r="K2628" s="10"/>
      <c r="L2628" s="10"/>
      <c r="M2628" s="10"/>
    </row>
    <row r="2629" spans="1:13" x14ac:dyDescent="0.35">
      <c r="A2629" s="10"/>
      <c r="B2629" s="10"/>
      <c r="C2629" s="10"/>
      <c r="D2629" s="13"/>
      <c r="E2629" s="11" t="s">
        <v>24</v>
      </c>
      <c r="F2629" s="10">
        <v>0</v>
      </c>
      <c r="G2629" s="14">
        <v>0</v>
      </c>
      <c r="H2629" s="14">
        <v>0</v>
      </c>
      <c r="I2629" s="14">
        <v>0</v>
      </c>
      <c r="J2629" s="12">
        <f t="shared" si="85"/>
        <v>0</v>
      </c>
      <c r="K2629" s="10"/>
      <c r="L2629" s="10"/>
      <c r="M2629" s="10"/>
    </row>
    <row r="2630" spans="1:13" x14ac:dyDescent="0.35">
      <c r="A2630" s="10"/>
      <c r="B2630" s="10"/>
      <c r="C2630" s="10"/>
      <c r="D2630" s="13"/>
      <c r="E2630" s="11" t="s">
        <v>1458</v>
      </c>
      <c r="F2630" s="10">
        <v>3</v>
      </c>
      <c r="G2630" s="14">
        <v>0</v>
      </c>
      <c r="H2630" s="14">
        <v>0</v>
      </c>
      <c r="I2630" s="14">
        <v>0</v>
      </c>
      <c r="J2630" s="12">
        <f t="shared" si="85"/>
        <v>3</v>
      </c>
      <c r="K2630" s="10"/>
      <c r="L2630" s="10"/>
      <c r="M2630" s="10"/>
    </row>
    <row r="2631" spans="1:13" x14ac:dyDescent="0.35">
      <c r="A2631" s="10"/>
      <c r="B2631" s="10"/>
      <c r="C2631" s="10"/>
      <c r="D2631" s="13"/>
      <c r="E2631" s="11" t="s">
        <v>26</v>
      </c>
      <c r="F2631" s="10">
        <v>0</v>
      </c>
      <c r="G2631" s="14">
        <v>0</v>
      </c>
      <c r="H2631" s="14">
        <v>0</v>
      </c>
      <c r="I2631" s="14">
        <v>0</v>
      </c>
      <c r="J2631" s="12">
        <f t="shared" si="85"/>
        <v>0</v>
      </c>
      <c r="K2631" s="10"/>
      <c r="L2631" s="10"/>
      <c r="M2631" s="10"/>
    </row>
    <row r="2632" spans="1:13" x14ac:dyDescent="0.35">
      <c r="A2632" s="10"/>
      <c r="B2632" s="10"/>
      <c r="C2632" s="10"/>
      <c r="D2632" s="13"/>
      <c r="E2632" s="11" t="s">
        <v>1459</v>
      </c>
      <c r="F2632" s="10">
        <v>2</v>
      </c>
      <c r="G2632" s="14">
        <v>0</v>
      </c>
      <c r="H2632" s="14">
        <v>0</v>
      </c>
      <c r="I2632" s="14">
        <v>0</v>
      </c>
      <c r="J2632" s="12">
        <f t="shared" si="85"/>
        <v>2</v>
      </c>
      <c r="K2632" s="10"/>
      <c r="L2632" s="10"/>
      <c r="M2632" s="10"/>
    </row>
    <row r="2633" spans="1:13" x14ac:dyDescent="0.35">
      <c r="A2633" s="10"/>
      <c r="B2633" s="10"/>
      <c r="C2633" s="10"/>
      <c r="D2633" s="13"/>
      <c r="E2633" s="11" t="s">
        <v>27</v>
      </c>
      <c r="F2633" s="10">
        <v>0</v>
      </c>
      <c r="G2633" s="14">
        <v>0</v>
      </c>
      <c r="H2633" s="14">
        <v>0</v>
      </c>
      <c r="I2633" s="14">
        <v>0</v>
      </c>
      <c r="J2633" s="12">
        <f t="shared" si="85"/>
        <v>0</v>
      </c>
      <c r="K2633" s="10"/>
      <c r="L2633" s="10"/>
      <c r="M2633" s="10"/>
    </row>
    <row r="2634" spans="1:13" x14ac:dyDescent="0.35">
      <c r="A2634" s="10"/>
      <c r="B2634" s="10"/>
      <c r="C2634" s="10"/>
      <c r="D2634" s="13"/>
      <c r="E2634" s="11" t="s">
        <v>1459</v>
      </c>
      <c r="F2634" s="10">
        <v>2</v>
      </c>
      <c r="G2634" s="14">
        <v>0</v>
      </c>
      <c r="H2634" s="14">
        <v>0</v>
      </c>
      <c r="I2634" s="14">
        <v>0</v>
      </c>
      <c r="J2634" s="12">
        <f t="shared" si="85"/>
        <v>2</v>
      </c>
      <c r="K2634" s="10"/>
      <c r="L2634" s="10"/>
      <c r="M2634" s="10"/>
    </row>
    <row r="2635" spans="1:13" x14ac:dyDescent="0.35">
      <c r="A2635" s="10"/>
      <c r="B2635" s="10"/>
      <c r="C2635" s="10"/>
      <c r="D2635" s="13"/>
      <c r="E2635" s="11" t="s">
        <v>28</v>
      </c>
      <c r="F2635" s="10">
        <v>0</v>
      </c>
      <c r="G2635" s="14">
        <v>0</v>
      </c>
      <c r="H2635" s="14">
        <v>0</v>
      </c>
      <c r="I2635" s="14">
        <v>0</v>
      </c>
      <c r="J2635" s="12">
        <f t="shared" si="85"/>
        <v>0</v>
      </c>
      <c r="K2635" s="10"/>
      <c r="L2635" s="10"/>
      <c r="M2635" s="10"/>
    </row>
    <row r="2636" spans="1:13" x14ac:dyDescent="0.35">
      <c r="A2636" s="10"/>
      <c r="B2636" s="10"/>
      <c r="C2636" s="10"/>
      <c r="D2636" s="13"/>
      <c r="E2636" s="11" t="s">
        <v>1459</v>
      </c>
      <c r="F2636" s="10">
        <v>1</v>
      </c>
      <c r="G2636" s="14">
        <v>0</v>
      </c>
      <c r="H2636" s="14">
        <v>0</v>
      </c>
      <c r="I2636" s="14">
        <v>0</v>
      </c>
      <c r="J2636" s="12">
        <f t="shared" si="85"/>
        <v>1</v>
      </c>
      <c r="K2636" s="10"/>
      <c r="L2636" s="10"/>
      <c r="M2636" s="10"/>
    </row>
    <row r="2637" spans="1:13" x14ac:dyDescent="0.35">
      <c r="A2637" s="10"/>
      <c r="B2637" s="10"/>
      <c r="C2637" s="10"/>
      <c r="D2637" s="13"/>
      <c r="E2637" s="11" t="s">
        <v>1460</v>
      </c>
      <c r="F2637" s="10">
        <v>1</v>
      </c>
      <c r="G2637" s="14">
        <v>0</v>
      </c>
      <c r="H2637" s="14">
        <v>0</v>
      </c>
      <c r="I2637" s="14">
        <v>0</v>
      </c>
      <c r="J2637" s="12">
        <f t="shared" si="85"/>
        <v>1</v>
      </c>
      <c r="K2637" s="10"/>
      <c r="L2637" s="10"/>
      <c r="M2637" s="10"/>
    </row>
    <row r="2638" spans="1:13" x14ac:dyDescent="0.35">
      <c r="A2638" s="10"/>
      <c r="B2638" s="10"/>
      <c r="C2638" s="10"/>
      <c r="D2638" s="13"/>
      <c r="E2638" s="10"/>
      <c r="F2638" s="10"/>
      <c r="G2638" s="10"/>
      <c r="H2638" s="10"/>
      <c r="I2638" s="10"/>
      <c r="J2638" s="15" t="s">
        <v>1461</v>
      </c>
      <c r="K2638" s="9">
        <f>SUM(J2627:J2637)</f>
        <v>13</v>
      </c>
      <c r="L2638" s="14">
        <v>0</v>
      </c>
      <c r="M2638" s="9">
        <f>ROUND(L2638*K2638,2)</f>
        <v>0</v>
      </c>
    </row>
    <row r="2639" spans="1:13" ht="1.1499999999999999" customHeight="1" x14ac:dyDescent="0.35">
      <c r="A2639" s="16"/>
      <c r="B2639" s="16"/>
      <c r="C2639" s="16"/>
      <c r="D2639" s="24"/>
      <c r="E2639" s="16"/>
      <c r="F2639" s="16"/>
      <c r="G2639" s="16"/>
      <c r="H2639" s="16"/>
      <c r="I2639" s="16"/>
      <c r="J2639" s="16"/>
      <c r="K2639" s="16"/>
      <c r="L2639" s="16"/>
      <c r="M2639" s="16"/>
    </row>
    <row r="2640" spans="1:13" x14ac:dyDescent="0.35">
      <c r="A2640" s="11" t="s">
        <v>1462</v>
      </c>
      <c r="B2640" s="11" t="s">
        <v>19</v>
      </c>
      <c r="C2640" s="11" t="s">
        <v>249</v>
      </c>
      <c r="D2640" s="23" t="s">
        <v>1463</v>
      </c>
      <c r="E2640" s="10"/>
      <c r="F2640" s="10"/>
      <c r="G2640" s="10"/>
      <c r="H2640" s="10"/>
      <c r="I2640" s="10"/>
      <c r="J2640" s="10"/>
      <c r="K2640" s="12">
        <f>K2643</f>
        <v>27</v>
      </c>
      <c r="L2640" s="12">
        <f>L2643</f>
        <v>0</v>
      </c>
      <c r="M2640" s="12">
        <f>M2643</f>
        <v>0</v>
      </c>
    </row>
    <row r="2641" spans="1:13" ht="21" x14ac:dyDescent="0.35">
      <c r="A2641" s="10"/>
      <c r="B2641" s="10"/>
      <c r="C2641" s="10"/>
      <c r="D2641" s="13" t="s">
        <v>1464</v>
      </c>
      <c r="E2641" s="10"/>
      <c r="F2641" s="10"/>
      <c r="G2641" s="10"/>
      <c r="H2641" s="10"/>
      <c r="I2641" s="10"/>
      <c r="J2641" s="10"/>
      <c r="K2641" s="10"/>
      <c r="L2641" s="10"/>
      <c r="M2641" s="10"/>
    </row>
    <row r="2642" spans="1:13" x14ac:dyDescent="0.35">
      <c r="A2642" s="10"/>
      <c r="B2642" s="10"/>
      <c r="C2642" s="10"/>
      <c r="D2642" s="13"/>
      <c r="E2642" s="11" t="s">
        <v>1443</v>
      </c>
      <c r="F2642" s="10">
        <v>27</v>
      </c>
      <c r="G2642" s="14">
        <v>0</v>
      </c>
      <c r="H2642" s="14">
        <v>0</v>
      </c>
      <c r="I2642" s="14">
        <v>0</v>
      </c>
      <c r="J2642" s="12">
        <f>F2642*(G2642+ (G2642= 0))*(H2642+ (H2642= 0))*(I2642+ (I2642= 0))</f>
        <v>27</v>
      </c>
      <c r="K2642" s="10"/>
      <c r="L2642" s="10"/>
      <c r="M2642" s="10"/>
    </row>
    <row r="2643" spans="1:13" x14ac:dyDescent="0.35">
      <c r="A2643" s="10"/>
      <c r="B2643" s="10"/>
      <c r="C2643" s="10"/>
      <c r="D2643" s="13"/>
      <c r="E2643" s="10"/>
      <c r="F2643" s="10"/>
      <c r="G2643" s="10"/>
      <c r="H2643" s="10"/>
      <c r="I2643" s="10"/>
      <c r="J2643" s="15" t="s">
        <v>1465</v>
      </c>
      <c r="K2643" s="9">
        <f>SUM(J2642:J2642)</f>
        <v>27</v>
      </c>
      <c r="L2643" s="14">
        <v>0</v>
      </c>
      <c r="M2643" s="9">
        <f>ROUND(L2643*K2643,2)</f>
        <v>0</v>
      </c>
    </row>
    <row r="2644" spans="1:13" ht="1.1499999999999999" customHeight="1" x14ac:dyDescent="0.35">
      <c r="A2644" s="16"/>
      <c r="B2644" s="16"/>
      <c r="C2644" s="16"/>
      <c r="D2644" s="24"/>
      <c r="E2644" s="16"/>
      <c r="F2644" s="16"/>
      <c r="G2644" s="16"/>
      <c r="H2644" s="16"/>
      <c r="I2644" s="16"/>
      <c r="J2644" s="16"/>
      <c r="K2644" s="16"/>
      <c r="L2644" s="16"/>
      <c r="M2644" s="16"/>
    </row>
    <row r="2645" spans="1:13" x14ac:dyDescent="0.35">
      <c r="A2645" s="11" t="s">
        <v>1466</v>
      </c>
      <c r="B2645" s="11" t="s">
        <v>19</v>
      </c>
      <c r="C2645" s="11" t="s">
        <v>249</v>
      </c>
      <c r="D2645" s="23" t="s">
        <v>1467</v>
      </c>
      <c r="E2645" s="10"/>
      <c r="F2645" s="10"/>
      <c r="G2645" s="10"/>
      <c r="H2645" s="10"/>
      <c r="I2645" s="10"/>
      <c r="J2645" s="10"/>
      <c r="K2645" s="12">
        <f>K2662</f>
        <v>203</v>
      </c>
      <c r="L2645" s="12">
        <f>L2662</f>
        <v>0</v>
      </c>
      <c r="M2645" s="12">
        <f>M2662</f>
        <v>0</v>
      </c>
    </row>
    <row r="2646" spans="1:13" ht="31.5" customHeight="1" x14ac:dyDescent="0.35">
      <c r="A2646" s="10"/>
      <c r="B2646" s="10"/>
      <c r="C2646" s="10"/>
      <c r="D2646" s="13" t="s">
        <v>1468</v>
      </c>
      <c r="E2646" s="10"/>
      <c r="F2646" s="10"/>
      <c r="G2646" s="10"/>
      <c r="H2646" s="10"/>
      <c r="I2646" s="10"/>
      <c r="J2646" s="10"/>
      <c r="K2646" s="10"/>
      <c r="L2646" s="10"/>
      <c r="M2646" s="10"/>
    </row>
    <row r="2647" spans="1:13" x14ac:dyDescent="0.35">
      <c r="A2647" s="10"/>
      <c r="B2647" s="10"/>
      <c r="C2647" s="10"/>
      <c r="D2647" s="13"/>
      <c r="E2647" s="11" t="s">
        <v>25</v>
      </c>
      <c r="F2647" s="10">
        <v>0</v>
      </c>
      <c r="G2647" s="14">
        <v>0</v>
      </c>
      <c r="H2647" s="14">
        <v>0</v>
      </c>
      <c r="I2647" s="14">
        <v>0</v>
      </c>
      <c r="J2647" s="12">
        <f t="shared" ref="J2647:J2661" si="86">F2647*(G2647+ (G2647= 0))*(H2647+ (H2647= 0))*(I2647+ (I2647= 0))</f>
        <v>0</v>
      </c>
      <c r="K2647" s="10"/>
      <c r="L2647" s="10"/>
      <c r="M2647" s="10"/>
    </row>
    <row r="2648" spans="1:13" x14ac:dyDescent="0.35">
      <c r="A2648" s="10"/>
      <c r="B2648" s="10"/>
      <c r="C2648" s="10"/>
      <c r="D2648" s="13"/>
      <c r="E2648" s="11" t="s">
        <v>1423</v>
      </c>
      <c r="F2648" s="10">
        <v>14</v>
      </c>
      <c r="G2648" s="14">
        <v>0</v>
      </c>
      <c r="H2648" s="14">
        <v>0</v>
      </c>
      <c r="I2648" s="14">
        <v>0</v>
      </c>
      <c r="J2648" s="12">
        <f t="shared" si="86"/>
        <v>14</v>
      </c>
      <c r="K2648" s="10"/>
      <c r="L2648" s="10"/>
      <c r="M2648" s="10"/>
    </row>
    <row r="2649" spans="1:13" x14ac:dyDescent="0.35">
      <c r="A2649" s="10"/>
      <c r="B2649" s="10"/>
      <c r="C2649" s="10"/>
      <c r="D2649" s="13"/>
      <c r="E2649" s="11" t="s">
        <v>26</v>
      </c>
      <c r="F2649" s="10">
        <v>0</v>
      </c>
      <c r="G2649" s="14">
        <v>0</v>
      </c>
      <c r="H2649" s="14">
        <v>0</v>
      </c>
      <c r="I2649" s="14">
        <v>0</v>
      </c>
      <c r="J2649" s="12">
        <f t="shared" si="86"/>
        <v>0</v>
      </c>
      <c r="K2649" s="10"/>
      <c r="L2649" s="10"/>
      <c r="M2649" s="10"/>
    </row>
    <row r="2650" spans="1:13" x14ac:dyDescent="0.35">
      <c r="A2650" s="10"/>
      <c r="B2650" s="10"/>
      <c r="C2650" s="10"/>
      <c r="D2650" s="13"/>
      <c r="E2650" s="11" t="s">
        <v>1424</v>
      </c>
      <c r="F2650" s="10">
        <v>10</v>
      </c>
      <c r="G2650" s="14">
        <v>0</v>
      </c>
      <c r="H2650" s="14">
        <v>0</v>
      </c>
      <c r="I2650" s="14">
        <v>0</v>
      </c>
      <c r="J2650" s="12">
        <f t="shared" si="86"/>
        <v>10</v>
      </c>
      <c r="K2650" s="10"/>
      <c r="L2650" s="10"/>
      <c r="M2650" s="10"/>
    </row>
    <row r="2651" spans="1:13" x14ac:dyDescent="0.35">
      <c r="A2651" s="10"/>
      <c r="B2651" s="10"/>
      <c r="C2651" s="10"/>
      <c r="D2651" s="13"/>
      <c r="E2651" s="11" t="s">
        <v>1425</v>
      </c>
      <c r="F2651" s="10">
        <v>32</v>
      </c>
      <c r="G2651" s="14">
        <v>0</v>
      </c>
      <c r="H2651" s="14">
        <v>0</v>
      </c>
      <c r="I2651" s="14">
        <v>0</v>
      </c>
      <c r="J2651" s="12">
        <f t="shared" si="86"/>
        <v>32</v>
      </c>
      <c r="K2651" s="10"/>
      <c r="L2651" s="10"/>
      <c r="M2651" s="10"/>
    </row>
    <row r="2652" spans="1:13" x14ac:dyDescent="0.35">
      <c r="A2652" s="10"/>
      <c r="B2652" s="10"/>
      <c r="C2652" s="10"/>
      <c r="D2652" s="13"/>
      <c r="E2652" s="11" t="s">
        <v>1426</v>
      </c>
      <c r="F2652" s="10">
        <v>27</v>
      </c>
      <c r="G2652" s="14">
        <v>0</v>
      </c>
      <c r="H2652" s="14">
        <v>0</v>
      </c>
      <c r="I2652" s="14">
        <v>0</v>
      </c>
      <c r="J2652" s="12">
        <f t="shared" si="86"/>
        <v>27</v>
      </c>
      <c r="K2652" s="10"/>
      <c r="L2652" s="10"/>
      <c r="M2652" s="10"/>
    </row>
    <row r="2653" spans="1:13" x14ac:dyDescent="0.35">
      <c r="A2653" s="10"/>
      <c r="B2653" s="10"/>
      <c r="C2653" s="10"/>
      <c r="D2653" s="13"/>
      <c r="E2653" s="11" t="s">
        <v>27</v>
      </c>
      <c r="F2653" s="10">
        <v>0</v>
      </c>
      <c r="G2653" s="14">
        <v>0</v>
      </c>
      <c r="H2653" s="14">
        <v>0</v>
      </c>
      <c r="I2653" s="14">
        <v>0</v>
      </c>
      <c r="J2653" s="12">
        <f t="shared" si="86"/>
        <v>0</v>
      </c>
      <c r="K2653" s="10"/>
      <c r="L2653" s="10"/>
      <c r="M2653" s="10"/>
    </row>
    <row r="2654" spans="1:13" x14ac:dyDescent="0.35">
      <c r="A2654" s="10"/>
      <c r="B2654" s="10"/>
      <c r="C2654" s="10"/>
      <c r="D2654" s="13"/>
      <c r="E2654" s="11" t="s">
        <v>1424</v>
      </c>
      <c r="F2654" s="10">
        <v>10</v>
      </c>
      <c r="G2654" s="14">
        <v>0</v>
      </c>
      <c r="H2654" s="14">
        <v>0</v>
      </c>
      <c r="I2654" s="14">
        <v>0</v>
      </c>
      <c r="J2654" s="12">
        <f t="shared" si="86"/>
        <v>10</v>
      </c>
      <c r="K2654" s="10"/>
      <c r="L2654" s="10"/>
      <c r="M2654" s="10"/>
    </row>
    <row r="2655" spans="1:13" x14ac:dyDescent="0.35">
      <c r="A2655" s="10"/>
      <c r="B2655" s="10"/>
      <c r="C2655" s="10"/>
      <c r="D2655" s="13"/>
      <c r="E2655" s="11" t="s">
        <v>1425</v>
      </c>
      <c r="F2655" s="10">
        <v>32</v>
      </c>
      <c r="G2655" s="14">
        <v>0</v>
      </c>
      <c r="H2655" s="14">
        <v>0</v>
      </c>
      <c r="I2655" s="14">
        <v>0</v>
      </c>
      <c r="J2655" s="12">
        <f t="shared" si="86"/>
        <v>32</v>
      </c>
      <c r="K2655" s="10"/>
      <c r="L2655" s="10"/>
      <c r="M2655" s="10"/>
    </row>
    <row r="2656" spans="1:13" x14ac:dyDescent="0.35">
      <c r="A2656" s="10"/>
      <c r="B2656" s="10"/>
      <c r="C2656" s="10"/>
      <c r="D2656" s="13"/>
      <c r="E2656" s="11" t="s">
        <v>1426</v>
      </c>
      <c r="F2656" s="10">
        <v>27</v>
      </c>
      <c r="G2656" s="14">
        <v>0</v>
      </c>
      <c r="H2656" s="14">
        <v>0</v>
      </c>
      <c r="I2656" s="14">
        <v>0</v>
      </c>
      <c r="J2656" s="12">
        <f t="shared" si="86"/>
        <v>27</v>
      </c>
      <c r="K2656" s="10"/>
      <c r="L2656" s="10"/>
      <c r="M2656" s="10"/>
    </row>
    <row r="2657" spans="1:13" x14ac:dyDescent="0.35">
      <c r="A2657" s="10"/>
      <c r="B2657" s="10"/>
      <c r="C2657" s="10"/>
      <c r="D2657" s="13"/>
      <c r="E2657" s="11" t="s">
        <v>28</v>
      </c>
      <c r="F2657" s="10">
        <v>0</v>
      </c>
      <c r="G2657" s="14">
        <v>0</v>
      </c>
      <c r="H2657" s="14">
        <v>0</v>
      </c>
      <c r="I2657" s="14">
        <v>0</v>
      </c>
      <c r="J2657" s="12">
        <f t="shared" si="86"/>
        <v>0</v>
      </c>
      <c r="K2657" s="10"/>
      <c r="L2657" s="10"/>
      <c r="M2657" s="10"/>
    </row>
    <row r="2658" spans="1:13" x14ac:dyDescent="0.35">
      <c r="A2658" s="10"/>
      <c r="B2658" s="10"/>
      <c r="C2658" s="10"/>
      <c r="D2658" s="13"/>
      <c r="E2658" s="11" t="s">
        <v>1424</v>
      </c>
      <c r="F2658" s="10">
        <v>12</v>
      </c>
      <c r="G2658" s="14">
        <v>0</v>
      </c>
      <c r="H2658" s="14">
        <v>0</v>
      </c>
      <c r="I2658" s="14">
        <v>0</v>
      </c>
      <c r="J2658" s="12">
        <f t="shared" si="86"/>
        <v>12</v>
      </c>
      <c r="K2658" s="10"/>
      <c r="L2658" s="10"/>
      <c r="M2658" s="10"/>
    </row>
    <row r="2659" spans="1:13" x14ac:dyDescent="0.35">
      <c r="A2659" s="10"/>
      <c r="B2659" s="10"/>
      <c r="C2659" s="10"/>
      <c r="D2659" s="13"/>
      <c r="E2659" s="11" t="s">
        <v>1425</v>
      </c>
      <c r="F2659" s="10">
        <v>11</v>
      </c>
      <c r="G2659" s="14">
        <v>0</v>
      </c>
      <c r="H2659" s="14">
        <v>0</v>
      </c>
      <c r="I2659" s="14">
        <v>0</v>
      </c>
      <c r="J2659" s="12">
        <f t="shared" si="86"/>
        <v>11</v>
      </c>
      <c r="K2659" s="10"/>
      <c r="L2659" s="10"/>
      <c r="M2659" s="10"/>
    </row>
    <row r="2660" spans="1:13" x14ac:dyDescent="0.35">
      <c r="A2660" s="10"/>
      <c r="B2660" s="10"/>
      <c r="C2660" s="10"/>
      <c r="D2660" s="13"/>
      <c r="E2660" s="11" t="s">
        <v>1426</v>
      </c>
      <c r="F2660" s="10">
        <v>8</v>
      </c>
      <c r="G2660" s="14">
        <v>0</v>
      </c>
      <c r="H2660" s="14">
        <v>0</v>
      </c>
      <c r="I2660" s="14">
        <v>0</v>
      </c>
      <c r="J2660" s="12">
        <f t="shared" si="86"/>
        <v>8</v>
      </c>
      <c r="K2660" s="10"/>
      <c r="L2660" s="10"/>
      <c r="M2660" s="10"/>
    </row>
    <row r="2661" spans="1:13" x14ac:dyDescent="0.35">
      <c r="A2661" s="10"/>
      <c r="B2661" s="10"/>
      <c r="C2661" s="10"/>
      <c r="D2661" s="13"/>
      <c r="E2661" s="11" t="s">
        <v>1427</v>
      </c>
      <c r="F2661" s="10">
        <v>20</v>
      </c>
      <c r="G2661" s="14">
        <v>0</v>
      </c>
      <c r="H2661" s="14">
        <v>0</v>
      </c>
      <c r="I2661" s="14">
        <v>0</v>
      </c>
      <c r="J2661" s="12">
        <f t="shared" si="86"/>
        <v>20</v>
      </c>
      <c r="K2661" s="10"/>
      <c r="L2661" s="10"/>
      <c r="M2661" s="10"/>
    </row>
    <row r="2662" spans="1:13" x14ac:dyDescent="0.35">
      <c r="A2662" s="10"/>
      <c r="B2662" s="10"/>
      <c r="C2662" s="10"/>
      <c r="D2662" s="13"/>
      <c r="E2662" s="10"/>
      <c r="F2662" s="10"/>
      <c r="G2662" s="10"/>
      <c r="H2662" s="10"/>
      <c r="I2662" s="10"/>
      <c r="J2662" s="15" t="s">
        <v>1469</v>
      </c>
      <c r="K2662" s="9">
        <f>SUM(J2647:J2661)</f>
        <v>203</v>
      </c>
      <c r="L2662" s="14">
        <v>0</v>
      </c>
      <c r="M2662" s="9">
        <f>ROUND(L2662*K2662,2)</f>
        <v>0</v>
      </c>
    </row>
    <row r="2663" spans="1:13" ht="1.1499999999999999" customHeight="1" x14ac:dyDescent="0.35">
      <c r="A2663" s="16"/>
      <c r="B2663" s="16"/>
      <c r="C2663" s="16"/>
      <c r="D2663" s="24"/>
      <c r="E2663" s="16"/>
      <c r="F2663" s="16"/>
      <c r="G2663" s="16"/>
      <c r="H2663" s="16"/>
      <c r="I2663" s="16"/>
      <c r="J2663" s="16"/>
      <c r="K2663" s="16"/>
      <c r="L2663" s="16"/>
      <c r="M2663" s="16"/>
    </row>
    <row r="2664" spans="1:13" x14ac:dyDescent="0.35">
      <c r="A2664" s="11" t="s">
        <v>1470</v>
      </c>
      <c r="B2664" s="11" t="s">
        <v>19</v>
      </c>
      <c r="C2664" s="11" t="s">
        <v>249</v>
      </c>
      <c r="D2664" s="23" t="s">
        <v>1471</v>
      </c>
      <c r="E2664" s="10"/>
      <c r="F2664" s="10"/>
      <c r="G2664" s="10"/>
      <c r="H2664" s="10"/>
      <c r="I2664" s="10"/>
      <c r="J2664" s="10"/>
      <c r="K2664" s="12">
        <f>K2668</f>
        <v>4</v>
      </c>
      <c r="L2664" s="12">
        <f>L2668</f>
        <v>0</v>
      </c>
      <c r="M2664" s="12">
        <f>M2668</f>
        <v>0</v>
      </c>
    </row>
    <row r="2665" spans="1:13" ht="21" x14ac:dyDescent="0.35">
      <c r="A2665" s="10"/>
      <c r="B2665" s="10"/>
      <c r="C2665" s="10"/>
      <c r="D2665" s="13" t="s">
        <v>1472</v>
      </c>
      <c r="E2665" s="10"/>
      <c r="F2665" s="10"/>
      <c r="G2665" s="10"/>
      <c r="H2665" s="10"/>
      <c r="I2665" s="10"/>
      <c r="J2665" s="10"/>
      <c r="K2665" s="10"/>
      <c r="L2665" s="10"/>
      <c r="M2665" s="10"/>
    </row>
    <row r="2666" spans="1:13" x14ac:dyDescent="0.35">
      <c r="A2666" s="10"/>
      <c r="B2666" s="10"/>
      <c r="C2666" s="10"/>
      <c r="D2666" s="13"/>
      <c r="E2666" s="11" t="s">
        <v>25</v>
      </c>
      <c r="F2666" s="10">
        <v>0</v>
      </c>
      <c r="G2666" s="14">
        <v>0</v>
      </c>
      <c r="H2666" s="14">
        <v>0</v>
      </c>
      <c r="I2666" s="14">
        <v>0</v>
      </c>
      <c r="J2666" s="12">
        <f>F2666*(G2666+ (G2666= 0))*(H2666+ (H2666= 0))*(I2666+ (I2666= 0))</f>
        <v>0</v>
      </c>
      <c r="K2666" s="10"/>
      <c r="L2666" s="10"/>
      <c r="M2666" s="10"/>
    </row>
    <row r="2667" spans="1:13" x14ac:dyDescent="0.35">
      <c r="A2667" s="10"/>
      <c r="B2667" s="10"/>
      <c r="C2667" s="10"/>
      <c r="D2667" s="13"/>
      <c r="E2667" s="11" t="s">
        <v>1423</v>
      </c>
      <c r="F2667" s="10">
        <v>4</v>
      </c>
      <c r="G2667" s="14">
        <v>0</v>
      </c>
      <c r="H2667" s="14">
        <v>0</v>
      </c>
      <c r="I2667" s="14">
        <v>0</v>
      </c>
      <c r="J2667" s="12">
        <f>F2667*(G2667+ (G2667= 0))*(H2667+ (H2667= 0))*(I2667+ (I2667= 0))</f>
        <v>4</v>
      </c>
      <c r="K2667" s="10"/>
      <c r="L2667" s="10"/>
      <c r="M2667" s="10"/>
    </row>
    <row r="2668" spans="1:13" x14ac:dyDescent="0.35">
      <c r="A2668" s="10"/>
      <c r="B2668" s="10"/>
      <c r="C2668" s="10"/>
      <c r="D2668" s="13"/>
      <c r="E2668" s="10"/>
      <c r="F2668" s="10"/>
      <c r="G2668" s="10"/>
      <c r="H2668" s="10"/>
      <c r="I2668" s="10"/>
      <c r="J2668" s="15" t="s">
        <v>1473</v>
      </c>
      <c r="K2668" s="9">
        <f>SUM(J2666:J2667)</f>
        <v>4</v>
      </c>
      <c r="L2668" s="14">
        <v>0</v>
      </c>
      <c r="M2668" s="9">
        <f>ROUND(L2668*K2668,2)</f>
        <v>0</v>
      </c>
    </row>
    <row r="2669" spans="1:13" ht="1.1499999999999999" customHeight="1" x14ac:dyDescent="0.35">
      <c r="A2669" s="16"/>
      <c r="B2669" s="16"/>
      <c r="C2669" s="16"/>
      <c r="D2669" s="24"/>
      <c r="E2669" s="16"/>
      <c r="F2669" s="16"/>
      <c r="G2669" s="16"/>
      <c r="H2669" s="16"/>
      <c r="I2669" s="16"/>
      <c r="J2669" s="16"/>
      <c r="K2669" s="16"/>
      <c r="L2669" s="16"/>
      <c r="M2669" s="16"/>
    </row>
    <row r="2670" spans="1:13" x14ac:dyDescent="0.35">
      <c r="A2670" s="11" t="s">
        <v>1474</v>
      </c>
      <c r="B2670" s="11" t="s">
        <v>19</v>
      </c>
      <c r="C2670" s="11" t="s">
        <v>249</v>
      </c>
      <c r="D2670" s="23" t="s">
        <v>1475</v>
      </c>
      <c r="E2670" s="10"/>
      <c r="F2670" s="10"/>
      <c r="G2670" s="10"/>
      <c r="H2670" s="10"/>
      <c r="I2670" s="10"/>
      <c r="J2670" s="10"/>
      <c r="K2670" s="12">
        <f>K2676</f>
        <v>5</v>
      </c>
      <c r="L2670" s="12">
        <f>L2676</f>
        <v>0</v>
      </c>
      <c r="M2670" s="12">
        <f>M2676</f>
        <v>0</v>
      </c>
    </row>
    <row r="2671" spans="1:13" ht="42" x14ac:dyDescent="0.35">
      <c r="A2671" s="10"/>
      <c r="B2671" s="10"/>
      <c r="C2671" s="10"/>
      <c r="D2671" s="13" t="s">
        <v>1476</v>
      </c>
      <c r="E2671" s="10"/>
      <c r="F2671" s="10"/>
      <c r="G2671" s="10"/>
      <c r="H2671" s="10"/>
      <c r="I2671" s="10"/>
      <c r="J2671" s="10"/>
      <c r="K2671" s="10"/>
      <c r="L2671" s="10"/>
      <c r="M2671" s="10"/>
    </row>
    <row r="2672" spans="1:13" x14ac:dyDescent="0.35">
      <c r="A2672" s="10"/>
      <c r="B2672" s="10"/>
      <c r="C2672" s="10"/>
      <c r="D2672" s="13"/>
      <c r="E2672" s="11" t="s">
        <v>1477</v>
      </c>
      <c r="F2672" s="10">
        <v>1</v>
      </c>
      <c r="G2672" s="14">
        <v>0</v>
      </c>
      <c r="H2672" s="14">
        <v>0</v>
      </c>
      <c r="I2672" s="14">
        <v>0</v>
      </c>
      <c r="J2672" s="12">
        <f>F2672*(G2672+ (G2672= 0))*(H2672+ (H2672= 0))*(I2672+ (I2672= 0))</f>
        <v>1</v>
      </c>
      <c r="K2672" s="10"/>
      <c r="L2672" s="10"/>
      <c r="M2672" s="10"/>
    </row>
    <row r="2673" spans="1:13" x14ac:dyDescent="0.35">
      <c r="A2673" s="10"/>
      <c r="B2673" s="10"/>
      <c r="C2673" s="10"/>
      <c r="D2673" s="13"/>
      <c r="E2673" s="11" t="s">
        <v>24</v>
      </c>
      <c r="F2673" s="10">
        <v>2</v>
      </c>
      <c r="G2673" s="14">
        <v>0</v>
      </c>
      <c r="H2673" s="14">
        <v>0</v>
      </c>
      <c r="I2673" s="14">
        <v>0</v>
      </c>
      <c r="J2673" s="12">
        <f>F2673*(G2673+ (G2673= 0))*(H2673+ (H2673= 0))*(I2673+ (I2673= 0))</f>
        <v>2</v>
      </c>
      <c r="K2673" s="10"/>
      <c r="L2673" s="10"/>
      <c r="M2673" s="10"/>
    </row>
    <row r="2674" spans="1:13" x14ac:dyDescent="0.35">
      <c r="A2674" s="10"/>
      <c r="B2674" s="10"/>
      <c r="C2674" s="10"/>
      <c r="D2674" s="13"/>
      <c r="E2674" s="11" t="s">
        <v>26</v>
      </c>
      <c r="F2674" s="10">
        <v>1</v>
      </c>
      <c r="G2674" s="14">
        <v>0</v>
      </c>
      <c r="H2674" s="14">
        <v>0</v>
      </c>
      <c r="I2674" s="14">
        <v>0</v>
      </c>
      <c r="J2674" s="12">
        <f>F2674*(G2674+ (G2674= 0))*(H2674+ (H2674= 0))*(I2674+ (I2674= 0))</f>
        <v>1</v>
      </c>
      <c r="K2674" s="10"/>
      <c r="L2674" s="10"/>
      <c r="M2674" s="10"/>
    </row>
    <row r="2675" spans="1:13" x14ac:dyDescent="0.35">
      <c r="A2675" s="10"/>
      <c r="B2675" s="10"/>
      <c r="C2675" s="10"/>
      <c r="D2675" s="13"/>
      <c r="E2675" s="11" t="s">
        <v>27</v>
      </c>
      <c r="F2675" s="10">
        <v>1</v>
      </c>
      <c r="G2675" s="14">
        <v>0</v>
      </c>
      <c r="H2675" s="14">
        <v>0</v>
      </c>
      <c r="I2675" s="14">
        <v>0</v>
      </c>
      <c r="J2675" s="12">
        <f>F2675*(G2675+ (G2675= 0))*(H2675+ (H2675= 0))*(I2675+ (I2675= 0))</f>
        <v>1</v>
      </c>
      <c r="K2675" s="10"/>
      <c r="L2675" s="10"/>
      <c r="M2675" s="10"/>
    </row>
    <row r="2676" spans="1:13" x14ac:dyDescent="0.35">
      <c r="A2676" s="10"/>
      <c r="B2676" s="10"/>
      <c r="C2676" s="10"/>
      <c r="D2676" s="13"/>
      <c r="E2676" s="10"/>
      <c r="F2676" s="10"/>
      <c r="G2676" s="10"/>
      <c r="H2676" s="10"/>
      <c r="I2676" s="10"/>
      <c r="J2676" s="15" t="s">
        <v>1478</v>
      </c>
      <c r="K2676" s="9">
        <f>SUM(J2672:J2675)</f>
        <v>5</v>
      </c>
      <c r="L2676" s="14">
        <v>0</v>
      </c>
      <c r="M2676" s="9">
        <f>ROUND(L2676*K2676,2)</f>
        <v>0</v>
      </c>
    </row>
    <row r="2677" spans="1:13" ht="1.1499999999999999" customHeight="1" x14ac:dyDescent="0.35">
      <c r="A2677" s="16"/>
      <c r="B2677" s="16"/>
      <c r="C2677" s="16"/>
      <c r="D2677" s="24"/>
      <c r="E2677" s="16"/>
      <c r="F2677" s="16"/>
      <c r="G2677" s="16"/>
      <c r="H2677" s="16"/>
      <c r="I2677" s="16"/>
      <c r="J2677" s="16"/>
      <c r="K2677" s="16"/>
      <c r="L2677" s="16"/>
      <c r="M2677" s="16"/>
    </row>
    <row r="2678" spans="1:13" x14ac:dyDescent="0.35">
      <c r="A2678" s="11" t="s">
        <v>1479</v>
      </c>
      <c r="B2678" s="11" t="s">
        <v>19</v>
      </c>
      <c r="C2678" s="11" t="s">
        <v>249</v>
      </c>
      <c r="D2678" s="23" t="s">
        <v>1480</v>
      </c>
      <c r="E2678" s="10"/>
      <c r="F2678" s="10"/>
      <c r="G2678" s="10"/>
      <c r="H2678" s="10"/>
      <c r="I2678" s="10"/>
      <c r="J2678" s="10"/>
      <c r="K2678" s="12">
        <f>K2684</f>
        <v>2</v>
      </c>
      <c r="L2678" s="12">
        <f>L2684</f>
        <v>0</v>
      </c>
      <c r="M2678" s="12">
        <f>M2684</f>
        <v>0</v>
      </c>
    </row>
    <row r="2679" spans="1:13" ht="31.5" x14ac:dyDescent="0.35">
      <c r="A2679" s="10"/>
      <c r="B2679" s="10"/>
      <c r="C2679" s="10"/>
      <c r="D2679" s="13" t="s">
        <v>1481</v>
      </c>
      <c r="E2679" s="10"/>
      <c r="F2679" s="10"/>
      <c r="G2679" s="10"/>
      <c r="H2679" s="10"/>
      <c r="I2679" s="10"/>
      <c r="J2679" s="10"/>
      <c r="K2679" s="10"/>
      <c r="L2679" s="10"/>
      <c r="M2679" s="10"/>
    </row>
    <row r="2680" spans="1:13" x14ac:dyDescent="0.35">
      <c r="A2680" s="10"/>
      <c r="B2680" s="10"/>
      <c r="C2680" s="10"/>
      <c r="D2680" s="13"/>
      <c r="E2680" s="11" t="s">
        <v>24</v>
      </c>
      <c r="F2680" s="10">
        <v>0</v>
      </c>
      <c r="G2680" s="14">
        <v>0</v>
      </c>
      <c r="H2680" s="14">
        <v>0</v>
      </c>
      <c r="I2680" s="14">
        <v>0</v>
      </c>
      <c r="J2680" s="12">
        <f>F2680*(G2680+ (G2680= 0))*(H2680+ (H2680= 0))*(I2680+ (I2680= 0))</f>
        <v>0</v>
      </c>
      <c r="K2680" s="10"/>
      <c r="L2680" s="10"/>
      <c r="M2680" s="10"/>
    </row>
    <row r="2681" spans="1:13" x14ac:dyDescent="0.35">
      <c r="A2681" s="10"/>
      <c r="B2681" s="10"/>
      <c r="C2681" s="10"/>
      <c r="D2681" s="13"/>
      <c r="E2681" s="11" t="s">
        <v>1482</v>
      </c>
      <c r="F2681" s="10">
        <v>1</v>
      </c>
      <c r="G2681" s="14">
        <v>0</v>
      </c>
      <c r="H2681" s="14">
        <v>0</v>
      </c>
      <c r="I2681" s="14">
        <v>0</v>
      </c>
      <c r="J2681" s="12">
        <f>F2681*(G2681+ (G2681= 0))*(H2681+ (H2681= 0))*(I2681+ (I2681= 0))</f>
        <v>1</v>
      </c>
      <c r="K2681" s="10"/>
      <c r="L2681" s="10"/>
      <c r="M2681" s="10"/>
    </row>
    <row r="2682" spans="1:13" x14ac:dyDescent="0.35">
      <c r="A2682" s="10"/>
      <c r="B2682" s="10"/>
      <c r="C2682" s="10"/>
      <c r="D2682" s="13"/>
      <c r="E2682" s="11" t="s">
        <v>25</v>
      </c>
      <c r="F2682" s="10">
        <v>0</v>
      </c>
      <c r="G2682" s="14">
        <v>0</v>
      </c>
      <c r="H2682" s="14">
        <v>0</v>
      </c>
      <c r="I2682" s="14">
        <v>0</v>
      </c>
      <c r="J2682" s="12">
        <f>F2682*(G2682+ (G2682= 0))*(H2682+ (H2682= 0))*(I2682+ (I2682= 0))</f>
        <v>0</v>
      </c>
      <c r="K2682" s="10"/>
      <c r="L2682" s="10"/>
      <c r="M2682" s="10"/>
    </row>
    <row r="2683" spans="1:13" x14ac:dyDescent="0.35">
      <c r="A2683" s="10"/>
      <c r="B2683" s="10"/>
      <c r="C2683" s="10"/>
      <c r="D2683" s="13"/>
      <c r="E2683" s="11" t="s">
        <v>1482</v>
      </c>
      <c r="F2683" s="10">
        <v>1</v>
      </c>
      <c r="G2683" s="14">
        <v>0</v>
      </c>
      <c r="H2683" s="14">
        <v>0</v>
      </c>
      <c r="I2683" s="14">
        <v>0</v>
      </c>
      <c r="J2683" s="12">
        <f>F2683*(G2683+ (G2683= 0))*(H2683+ (H2683= 0))*(I2683+ (I2683= 0))</f>
        <v>1</v>
      </c>
      <c r="K2683" s="10"/>
      <c r="L2683" s="10"/>
      <c r="M2683" s="10"/>
    </row>
    <row r="2684" spans="1:13" x14ac:dyDescent="0.35">
      <c r="A2684" s="10"/>
      <c r="B2684" s="10"/>
      <c r="C2684" s="10"/>
      <c r="D2684" s="13"/>
      <c r="E2684" s="10"/>
      <c r="F2684" s="10"/>
      <c r="G2684" s="10"/>
      <c r="H2684" s="10"/>
      <c r="I2684" s="10"/>
      <c r="J2684" s="15" t="s">
        <v>1483</v>
      </c>
      <c r="K2684" s="9">
        <f>SUM(J2680:J2683)</f>
        <v>2</v>
      </c>
      <c r="L2684" s="14">
        <v>0</v>
      </c>
      <c r="M2684" s="9">
        <f>ROUND(L2684*K2684,2)</f>
        <v>0</v>
      </c>
    </row>
    <row r="2685" spans="1:13" ht="1.1499999999999999" customHeight="1" x14ac:dyDescent="0.35">
      <c r="A2685" s="16"/>
      <c r="B2685" s="16"/>
      <c r="C2685" s="16"/>
      <c r="D2685" s="24"/>
      <c r="E2685" s="16"/>
      <c r="F2685" s="16"/>
      <c r="G2685" s="16"/>
      <c r="H2685" s="16"/>
      <c r="I2685" s="16"/>
      <c r="J2685" s="16"/>
      <c r="K2685" s="16"/>
      <c r="L2685" s="16"/>
      <c r="M2685" s="16"/>
    </row>
    <row r="2686" spans="1:13" x14ac:dyDescent="0.35">
      <c r="A2686" s="11" t="s">
        <v>1484</v>
      </c>
      <c r="B2686" s="11" t="s">
        <v>19</v>
      </c>
      <c r="C2686" s="11" t="s">
        <v>249</v>
      </c>
      <c r="D2686" s="23" t="s">
        <v>1485</v>
      </c>
      <c r="E2686" s="10"/>
      <c r="F2686" s="10"/>
      <c r="G2686" s="10"/>
      <c r="H2686" s="10"/>
      <c r="I2686" s="10"/>
      <c r="J2686" s="10"/>
      <c r="K2686" s="12">
        <f>K2702</f>
        <v>18</v>
      </c>
      <c r="L2686" s="12">
        <f>L2702</f>
        <v>0</v>
      </c>
      <c r="M2686" s="12">
        <f>M2702</f>
        <v>0</v>
      </c>
    </row>
    <row r="2687" spans="1:13" ht="21" x14ac:dyDescent="0.35">
      <c r="A2687" s="10"/>
      <c r="B2687" s="10"/>
      <c r="C2687" s="10"/>
      <c r="D2687" s="13" t="s">
        <v>1486</v>
      </c>
      <c r="E2687" s="10"/>
      <c r="F2687" s="10"/>
      <c r="G2687" s="10"/>
      <c r="H2687" s="10"/>
      <c r="I2687" s="10"/>
      <c r="J2687" s="10"/>
      <c r="K2687" s="10"/>
      <c r="L2687" s="10"/>
      <c r="M2687" s="10"/>
    </row>
    <row r="2688" spans="1:13" x14ac:dyDescent="0.35">
      <c r="A2688" s="10"/>
      <c r="B2688" s="10"/>
      <c r="C2688" s="10"/>
      <c r="D2688" s="13"/>
      <c r="E2688" s="11" t="s">
        <v>26</v>
      </c>
      <c r="F2688" s="10">
        <v>0</v>
      </c>
      <c r="G2688" s="14">
        <v>0</v>
      </c>
      <c r="H2688" s="14">
        <v>0</v>
      </c>
      <c r="I2688" s="14">
        <v>0</v>
      </c>
      <c r="J2688" s="12">
        <f t="shared" ref="J2688:J2701" si="87">F2688*(G2688+ (G2688= 0))*(H2688+ (H2688= 0))*(I2688+ (I2688= 0))</f>
        <v>0</v>
      </c>
      <c r="K2688" s="10"/>
      <c r="L2688" s="10"/>
      <c r="M2688" s="10"/>
    </row>
    <row r="2689" spans="1:13" x14ac:dyDescent="0.35">
      <c r="A2689" s="10"/>
      <c r="B2689" s="10"/>
      <c r="C2689" s="10"/>
      <c r="D2689" s="13"/>
      <c r="E2689" s="11" t="s">
        <v>1424</v>
      </c>
      <c r="F2689" s="10">
        <v>1</v>
      </c>
      <c r="G2689" s="14">
        <v>0</v>
      </c>
      <c r="H2689" s="14">
        <v>0</v>
      </c>
      <c r="I2689" s="14">
        <v>0</v>
      </c>
      <c r="J2689" s="12">
        <f t="shared" si="87"/>
        <v>1</v>
      </c>
      <c r="K2689" s="10"/>
      <c r="L2689" s="10"/>
      <c r="M2689" s="10"/>
    </row>
    <row r="2690" spans="1:13" x14ac:dyDescent="0.35">
      <c r="A2690" s="10"/>
      <c r="B2690" s="10"/>
      <c r="C2690" s="10"/>
      <c r="D2690" s="13"/>
      <c r="E2690" s="11" t="s">
        <v>1425</v>
      </c>
      <c r="F2690" s="10">
        <v>1</v>
      </c>
      <c r="G2690" s="14">
        <v>0</v>
      </c>
      <c r="H2690" s="14">
        <v>0</v>
      </c>
      <c r="I2690" s="14">
        <v>0</v>
      </c>
      <c r="J2690" s="12">
        <f t="shared" si="87"/>
        <v>1</v>
      </c>
      <c r="K2690" s="10"/>
      <c r="L2690" s="10"/>
      <c r="M2690" s="10"/>
    </row>
    <row r="2691" spans="1:13" x14ac:dyDescent="0.35">
      <c r="A2691" s="10"/>
      <c r="B2691" s="10"/>
      <c r="C2691" s="10"/>
      <c r="D2691" s="13"/>
      <c r="E2691" s="11" t="s">
        <v>1426</v>
      </c>
      <c r="F2691" s="10">
        <v>1</v>
      </c>
      <c r="G2691" s="14">
        <v>0</v>
      </c>
      <c r="H2691" s="14">
        <v>0</v>
      </c>
      <c r="I2691" s="14">
        <v>0</v>
      </c>
      <c r="J2691" s="12">
        <f t="shared" si="87"/>
        <v>1</v>
      </c>
      <c r="K2691" s="10"/>
      <c r="L2691" s="10"/>
      <c r="M2691" s="10"/>
    </row>
    <row r="2692" spans="1:13" x14ac:dyDescent="0.35">
      <c r="A2692" s="10"/>
      <c r="B2692" s="10"/>
      <c r="C2692" s="10"/>
      <c r="D2692" s="13"/>
      <c r="E2692" s="11" t="s">
        <v>27</v>
      </c>
      <c r="F2692" s="10">
        <v>0</v>
      </c>
      <c r="G2692" s="14">
        <v>0</v>
      </c>
      <c r="H2692" s="14">
        <v>0</v>
      </c>
      <c r="I2692" s="14">
        <v>0</v>
      </c>
      <c r="J2692" s="12">
        <f t="shared" si="87"/>
        <v>0</v>
      </c>
      <c r="K2692" s="10"/>
      <c r="L2692" s="10"/>
      <c r="M2692" s="10"/>
    </row>
    <row r="2693" spans="1:13" x14ac:dyDescent="0.35">
      <c r="A2693" s="10"/>
      <c r="B2693" s="10"/>
      <c r="C2693" s="10"/>
      <c r="D2693" s="13"/>
      <c r="E2693" s="11" t="s">
        <v>1424</v>
      </c>
      <c r="F2693" s="10">
        <v>1</v>
      </c>
      <c r="G2693" s="14">
        <v>0</v>
      </c>
      <c r="H2693" s="14">
        <v>0</v>
      </c>
      <c r="I2693" s="14">
        <v>0</v>
      </c>
      <c r="J2693" s="12">
        <f t="shared" si="87"/>
        <v>1</v>
      </c>
      <c r="K2693" s="10"/>
      <c r="L2693" s="10"/>
      <c r="M2693" s="10"/>
    </row>
    <row r="2694" spans="1:13" x14ac:dyDescent="0.35">
      <c r="A2694" s="10"/>
      <c r="B2694" s="10"/>
      <c r="C2694" s="10"/>
      <c r="D2694" s="13"/>
      <c r="E2694" s="11" t="s">
        <v>1425</v>
      </c>
      <c r="F2694" s="10">
        <v>1</v>
      </c>
      <c r="G2694" s="14">
        <v>0</v>
      </c>
      <c r="H2694" s="14">
        <v>0</v>
      </c>
      <c r="I2694" s="14">
        <v>0</v>
      </c>
      <c r="J2694" s="12">
        <f t="shared" si="87"/>
        <v>1</v>
      </c>
      <c r="K2694" s="10"/>
      <c r="L2694" s="10"/>
      <c r="M2694" s="10"/>
    </row>
    <row r="2695" spans="1:13" x14ac:dyDescent="0.35">
      <c r="A2695" s="10"/>
      <c r="B2695" s="10"/>
      <c r="C2695" s="10"/>
      <c r="D2695" s="13"/>
      <c r="E2695" s="11" t="s">
        <v>1426</v>
      </c>
      <c r="F2695" s="10">
        <v>1</v>
      </c>
      <c r="G2695" s="14">
        <v>0</v>
      </c>
      <c r="H2695" s="14">
        <v>0</v>
      </c>
      <c r="I2695" s="14">
        <v>0</v>
      </c>
      <c r="J2695" s="12">
        <f t="shared" si="87"/>
        <v>1</v>
      </c>
      <c r="K2695" s="10"/>
      <c r="L2695" s="10"/>
      <c r="M2695" s="10"/>
    </row>
    <row r="2696" spans="1:13" x14ac:dyDescent="0.35">
      <c r="A2696" s="10"/>
      <c r="B2696" s="10"/>
      <c r="C2696" s="10"/>
      <c r="D2696" s="13"/>
      <c r="E2696" s="11" t="s">
        <v>28</v>
      </c>
      <c r="F2696" s="10">
        <v>0</v>
      </c>
      <c r="G2696" s="14">
        <v>0</v>
      </c>
      <c r="H2696" s="14">
        <v>0</v>
      </c>
      <c r="I2696" s="14">
        <v>0</v>
      </c>
      <c r="J2696" s="12">
        <f t="shared" si="87"/>
        <v>0</v>
      </c>
      <c r="K2696" s="10"/>
      <c r="L2696" s="10"/>
      <c r="M2696" s="10"/>
    </row>
    <row r="2697" spans="1:13" x14ac:dyDescent="0.35">
      <c r="A2697" s="10"/>
      <c r="B2697" s="10"/>
      <c r="C2697" s="10"/>
      <c r="D2697" s="13"/>
      <c r="E2697" s="11" t="s">
        <v>1424</v>
      </c>
      <c r="F2697" s="10">
        <v>1</v>
      </c>
      <c r="G2697" s="14">
        <v>0</v>
      </c>
      <c r="H2697" s="14">
        <v>0</v>
      </c>
      <c r="I2697" s="14">
        <v>0</v>
      </c>
      <c r="J2697" s="12">
        <f t="shared" si="87"/>
        <v>1</v>
      </c>
      <c r="K2697" s="10"/>
      <c r="L2697" s="10"/>
      <c r="M2697" s="10"/>
    </row>
    <row r="2698" spans="1:13" x14ac:dyDescent="0.35">
      <c r="A2698" s="10"/>
      <c r="B2698" s="10"/>
      <c r="C2698" s="10"/>
      <c r="D2698" s="13"/>
      <c r="E2698" s="11" t="s">
        <v>1425</v>
      </c>
      <c r="F2698" s="10">
        <v>1</v>
      </c>
      <c r="G2698" s="14">
        <v>0</v>
      </c>
      <c r="H2698" s="14">
        <v>0</v>
      </c>
      <c r="I2698" s="14">
        <v>0</v>
      </c>
      <c r="J2698" s="12">
        <f t="shared" si="87"/>
        <v>1</v>
      </c>
      <c r="K2698" s="10"/>
      <c r="L2698" s="10"/>
      <c r="M2698" s="10"/>
    </row>
    <row r="2699" spans="1:13" x14ac:dyDescent="0.35">
      <c r="A2699" s="10"/>
      <c r="B2699" s="10"/>
      <c r="C2699" s="10"/>
      <c r="D2699" s="13"/>
      <c r="E2699" s="11" t="s">
        <v>1426</v>
      </c>
      <c r="F2699" s="10">
        <v>1</v>
      </c>
      <c r="G2699" s="14">
        <v>0</v>
      </c>
      <c r="H2699" s="14">
        <v>0</v>
      </c>
      <c r="I2699" s="14">
        <v>0</v>
      </c>
      <c r="J2699" s="12">
        <f t="shared" si="87"/>
        <v>1</v>
      </c>
      <c r="K2699" s="10"/>
      <c r="L2699" s="10"/>
      <c r="M2699" s="10"/>
    </row>
    <row r="2700" spans="1:13" x14ac:dyDescent="0.35">
      <c r="A2700" s="10"/>
      <c r="B2700" s="10"/>
      <c r="C2700" s="10"/>
      <c r="D2700" s="13"/>
      <c r="E2700" s="11" t="s">
        <v>1427</v>
      </c>
      <c r="F2700" s="10">
        <v>1</v>
      </c>
      <c r="G2700" s="14">
        <v>0</v>
      </c>
      <c r="H2700" s="14">
        <v>0</v>
      </c>
      <c r="I2700" s="14">
        <v>0</v>
      </c>
      <c r="J2700" s="12">
        <f t="shared" si="87"/>
        <v>1</v>
      </c>
      <c r="K2700" s="10"/>
      <c r="L2700" s="10"/>
      <c r="M2700" s="10"/>
    </row>
    <row r="2701" spans="1:13" x14ac:dyDescent="0.35">
      <c r="A2701" s="10"/>
      <c r="B2701" s="10"/>
      <c r="C2701" s="10"/>
      <c r="D2701" s="13"/>
      <c r="E2701" s="11" t="s">
        <v>94</v>
      </c>
      <c r="F2701" s="10">
        <v>8</v>
      </c>
      <c r="G2701" s="14">
        <v>0</v>
      </c>
      <c r="H2701" s="14">
        <v>0</v>
      </c>
      <c r="I2701" s="14">
        <v>0</v>
      </c>
      <c r="J2701" s="12">
        <f t="shared" si="87"/>
        <v>8</v>
      </c>
      <c r="K2701" s="10"/>
      <c r="L2701" s="10"/>
      <c r="M2701" s="10"/>
    </row>
    <row r="2702" spans="1:13" x14ac:dyDescent="0.35">
      <c r="A2702" s="10"/>
      <c r="B2702" s="10"/>
      <c r="C2702" s="10"/>
      <c r="D2702" s="13"/>
      <c r="E2702" s="10"/>
      <c r="F2702" s="10"/>
      <c r="G2702" s="10"/>
      <c r="H2702" s="10"/>
      <c r="I2702" s="10"/>
      <c r="J2702" s="15" t="s">
        <v>1487</v>
      </c>
      <c r="K2702" s="9">
        <f>SUM(J2688:J2701)</f>
        <v>18</v>
      </c>
      <c r="L2702" s="14">
        <v>0</v>
      </c>
      <c r="M2702" s="9">
        <f>ROUND(L2702*K2702,2)</f>
        <v>0</v>
      </c>
    </row>
    <row r="2703" spans="1:13" ht="1.1499999999999999" customHeight="1" x14ac:dyDescent="0.35">
      <c r="A2703" s="16"/>
      <c r="B2703" s="16"/>
      <c r="C2703" s="16"/>
      <c r="D2703" s="24"/>
      <c r="E2703" s="16"/>
      <c r="F2703" s="16"/>
      <c r="G2703" s="16"/>
      <c r="H2703" s="16"/>
      <c r="I2703" s="16"/>
      <c r="J2703" s="16"/>
      <c r="K2703" s="16"/>
      <c r="L2703" s="16"/>
      <c r="M2703" s="16"/>
    </row>
    <row r="2704" spans="1:13" x14ac:dyDescent="0.35">
      <c r="A2704" s="11" t="s">
        <v>1488</v>
      </c>
      <c r="B2704" s="11" t="s">
        <v>19</v>
      </c>
      <c r="C2704" s="11" t="s">
        <v>249</v>
      </c>
      <c r="D2704" s="23" t="s">
        <v>1489</v>
      </c>
      <c r="E2704" s="10"/>
      <c r="F2704" s="10"/>
      <c r="G2704" s="10"/>
      <c r="H2704" s="10"/>
      <c r="I2704" s="10"/>
      <c r="J2704" s="10"/>
      <c r="K2704" s="12">
        <f>K2707</f>
        <v>3</v>
      </c>
      <c r="L2704" s="12">
        <f>L2707</f>
        <v>0</v>
      </c>
      <c r="M2704" s="12">
        <f>M2707</f>
        <v>0</v>
      </c>
    </row>
    <row r="2705" spans="1:13" ht="31.5" x14ac:dyDescent="0.35">
      <c r="A2705" s="10"/>
      <c r="B2705" s="10"/>
      <c r="C2705" s="10"/>
      <c r="D2705" s="13" t="s">
        <v>1490</v>
      </c>
      <c r="E2705" s="10"/>
      <c r="F2705" s="10"/>
      <c r="G2705" s="10"/>
      <c r="H2705" s="10"/>
      <c r="I2705" s="10"/>
      <c r="J2705" s="10"/>
      <c r="K2705" s="10"/>
      <c r="L2705" s="10"/>
      <c r="M2705" s="10"/>
    </row>
    <row r="2706" spans="1:13" x14ac:dyDescent="0.35">
      <c r="A2706" s="10"/>
      <c r="B2706" s="10"/>
      <c r="C2706" s="10"/>
      <c r="D2706" s="13"/>
      <c r="E2706" s="11" t="s">
        <v>25</v>
      </c>
      <c r="F2706" s="10">
        <v>3</v>
      </c>
      <c r="G2706" s="14">
        <v>0</v>
      </c>
      <c r="H2706" s="14">
        <v>0</v>
      </c>
      <c r="I2706" s="14">
        <v>0</v>
      </c>
      <c r="J2706" s="12">
        <f>F2706*(G2706+ (G2706= 0))*(H2706+ (H2706= 0))*(I2706+ (I2706= 0))</f>
        <v>3</v>
      </c>
      <c r="K2706" s="10"/>
      <c r="L2706" s="10"/>
      <c r="M2706" s="10"/>
    </row>
    <row r="2707" spans="1:13" x14ac:dyDescent="0.35">
      <c r="A2707" s="10"/>
      <c r="B2707" s="10"/>
      <c r="C2707" s="10"/>
      <c r="D2707" s="13"/>
      <c r="E2707" s="10"/>
      <c r="F2707" s="10"/>
      <c r="G2707" s="10"/>
      <c r="H2707" s="10"/>
      <c r="I2707" s="10"/>
      <c r="J2707" s="15" t="s">
        <v>1491</v>
      </c>
      <c r="K2707" s="9">
        <f>SUM(J2706:J2706)</f>
        <v>3</v>
      </c>
      <c r="L2707" s="14">
        <v>0</v>
      </c>
      <c r="M2707" s="9">
        <f>ROUND(L2707*K2707,2)</f>
        <v>0</v>
      </c>
    </row>
    <row r="2708" spans="1:13" ht="1.1499999999999999" customHeight="1" x14ac:dyDescent="0.35">
      <c r="A2708" s="16"/>
      <c r="B2708" s="16"/>
      <c r="C2708" s="16"/>
      <c r="D2708" s="24"/>
      <c r="E2708" s="16"/>
      <c r="F2708" s="16"/>
      <c r="G2708" s="16"/>
      <c r="H2708" s="16"/>
      <c r="I2708" s="16"/>
      <c r="J2708" s="16"/>
      <c r="K2708" s="16"/>
      <c r="L2708" s="16"/>
      <c r="M2708" s="16"/>
    </row>
    <row r="2709" spans="1:13" x14ac:dyDescent="0.35">
      <c r="A2709" s="11" t="s">
        <v>1492</v>
      </c>
      <c r="B2709" s="11" t="s">
        <v>19</v>
      </c>
      <c r="C2709" s="11" t="s">
        <v>249</v>
      </c>
      <c r="D2709" s="23" t="s">
        <v>1493</v>
      </c>
      <c r="E2709" s="10"/>
      <c r="F2709" s="10"/>
      <c r="G2709" s="10"/>
      <c r="H2709" s="10"/>
      <c r="I2709" s="10"/>
      <c r="J2709" s="10"/>
      <c r="K2709" s="12">
        <f>K2714</f>
        <v>3</v>
      </c>
      <c r="L2709" s="12">
        <f>L2714</f>
        <v>0</v>
      </c>
      <c r="M2709" s="12">
        <f>M2714</f>
        <v>0</v>
      </c>
    </row>
    <row r="2710" spans="1:13" ht="31.5" x14ac:dyDescent="0.35">
      <c r="A2710" s="10"/>
      <c r="B2710" s="10"/>
      <c r="C2710" s="10"/>
      <c r="D2710" s="13" t="s">
        <v>1494</v>
      </c>
      <c r="E2710" s="10"/>
      <c r="F2710" s="10"/>
      <c r="G2710" s="10"/>
      <c r="H2710" s="10"/>
      <c r="I2710" s="10"/>
      <c r="J2710" s="10"/>
      <c r="K2710" s="10"/>
      <c r="L2710" s="10"/>
      <c r="M2710" s="10"/>
    </row>
    <row r="2711" spans="1:13" x14ac:dyDescent="0.35">
      <c r="A2711" s="10"/>
      <c r="B2711" s="10"/>
      <c r="C2711" s="10"/>
      <c r="D2711" s="13"/>
      <c r="E2711" s="11" t="s">
        <v>25</v>
      </c>
      <c r="F2711" s="10">
        <v>1</v>
      </c>
      <c r="G2711" s="14">
        <v>0</v>
      </c>
      <c r="H2711" s="14">
        <v>0</v>
      </c>
      <c r="I2711" s="14">
        <v>0</v>
      </c>
      <c r="J2711" s="12">
        <f>F2711*(G2711+ (G2711= 0))*(H2711+ (H2711= 0))*(I2711+ (I2711= 0))</f>
        <v>1</v>
      </c>
      <c r="K2711" s="10"/>
      <c r="L2711" s="10"/>
      <c r="M2711" s="10"/>
    </row>
    <row r="2712" spans="1:13" x14ac:dyDescent="0.35">
      <c r="A2712" s="10"/>
      <c r="B2712" s="10"/>
      <c r="C2712" s="10"/>
      <c r="D2712" s="13"/>
      <c r="E2712" s="11" t="s">
        <v>65</v>
      </c>
      <c r="F2712" s="10">
        <v>1</v>
      </c>
      <c r="G2712" s="14">
        <v>0</v>
      </c>
      <c r="H2712" s="14">
        <v>0</v>
      </c>
      <c r="I2712" s="14">
        <v>0</v>
      </c>
      <c r="J2712" s="12">
        <f>F2712*(G2712+ (G2712= 0))*(H2712+ (H2712= 0))*(I2712+ (I2712= 0))</f>
        <v>1</v>
      </c>
      <c r="K2712" s="10"/>
      <c r="L2712" s="10"/>
      <c r="M2712" s="10"/>
    </row>
    <row r="2713" spans="1:13" x14ac:dyDescent="0.35">
      <c r="A2713" s="10"/>
      <c r="B2713" s="10"/>
      <c r="C2713" s="10"/>
      <c r="D2713" s="13"/>
      <c r="E2713" s="11" t="s">
        <v>66</v>
      </c>
      <c r="F2713" s="10">
        <v>1</v>
      </c>
      <c r="G2713" s="14">
        <v>0</v>
      </c>
      <c r="H2713" s="14">
        <v>0</v>
      </c>
      <c r="I2713" s="14">
        <v>0</v>
      </c>
      <c r="J2713" s="12">
        <f>F2713*(G2713+ (G2713= 0))*(H2713+ (H2713= 0))*(I2713+ (I2713= 0))</f>
        <v>1</v>
      </c>
      <c r="K2713" s="10"/>
      <c r="L2713" s="10"/>
      <c r="M2713" s="10"/>
    </row>
    <row r="2714" spans="1:13" x14ac:dyDescent="0.35">
      <c r="A2714" s="10"/>
      <c r="B2714" s="10"/>
      <c r="C2714" s="10"/>
      <c r="D2714" s="13"/>
      <c r="E2714" s="10"/>
      <c r="F2714" s="10"/>
      <c r="G2714" s="10"/>
      <c r="H2714" s="10"/>
      <c r="I2714" s="10"/>
      <c r="J2714" s="15" t="s">
        <v>1495</v>
      </c>
      <c r="K2714" s="9">
        <f>SUM(J2711:J2713)</f>
        <v>3</v>
      </c>
      <c r="L2714" s="14">
        <v>0</v>
      </c>
      <c r="M2714" s="9">
        <f>ROUND(L2714*K2714,2)</f>
        <v>0</v>
      </c>
    </row>
    <row r="2715" spans="1:13" ht="1.1499999999999999" customHeight="1" x14ac:dyDescent="0.35">
      <c r="A2715" s="16"/>
      <c r="B2715" s="16"/>
      <c r="C2715" s="16"/>
      <c r="D2715" s="24"/>
      <c r="E2715" s="16"/>
      <c r="F2715" s="16"/>
      <c r="G2715" s="16"/>
      <c r="H2715" s="16"/>
      <c r="I2715" s="16"/>
      <c r="J2715" s="16"/>
      <c r="K2715" s="16"/>
      <c r="L2715" s="16"/>
      <c r="M2715" s="16"/>
    </row>
    <row r="2716" spans="1:13" x14ac:dyDescent="0.35">
      <c r="A2716" s="11" t="s">
        <v>1496</v>
      </c>
      <c r="B2716" s="11" t="s">
        <v>19</v>
      </c>
      <c r="C2716" s="11" t="s">
        <v>249</v>
      </c>
      <c r="D2716" s="23" t="s">
        <v>1497</v>
      </c>
      <c r="E2716" s="10"/>
      <c r="F2716" s="10"/>
      <c r="G2716" s="10"/>
      <c r="H2716" s="10"/>
      <c r="I2716" s="10"/>
      <c r="J2716" s="10"/>
      <c r="K2716" s="12">
        <f>K2721</f>
        <v>3</v>
      </c>
      <c r="L2716" s="12">
        <f>L2721</f>
        <v>0</v>
      </c>
      <c r="M2716" s="12">
        <f>M2721</f>
        <v>0</v>
      </c>
    </row>
    <row r="2717" spans="1:13" ht="21" x14ac:dyDescent="0.35">
      <c r="A2717" s="10"/>
      <c r="B2717" s="10"/>
      <c r="C2717" s="10"/>
      <c r="D2717" s="13" t="s">
        <v>1498</v>
      </c>
      <c r="E2717" s="10"/>
      <c r="F2717" s="10"/>
      <c r="G2717" s="10"/>
      <c r="H2717" s="10"/>
      <c r="I2717" s="10"/>
      <c r="J2717" s="10"/>
      <c r="K2717" s="10"/>
      <c r="L2717" s="10"/>
      <c r="M2717" s="10"/>
    </row>
    <row r="2718" spans="1:13" x14ac:dyDescent="0.35">
      <c r="A2718" s="10"/>
      <c r="B2718" s="10"/>
      <c r="C2718" s="10"/>
      <c r="D2718" s="13"/>
      <c r="E2718" s="11" t="s">
        <v>26</v>
      </c>
      <c r="F2718" s="10">
        <v>1</v>
      </c>
      <c r="G2718" s="14">
        <v>0</v>
      </c>
      <c r="H2718" s="14">
        <v>0</v>
      </c>
      <c r="I2718" s="14">
        <v>0</v>
      </c>
      <c r="J2718" s="12">
        <f>F2718*(G2718+ (G2718= 0))*(H2718+ (H2718= 0))*(I2718+ (I2718= 0))</f>
        <v>1</v>
      </c>
      <c r="K2718" s="10"/>
      <c r="L2718" s="10"/>
      <c r="M2718" s="10"/>
    </row>
    <row r="2719" spans="1:13" x14ac:dyDescent="0.35">
      <c r="A2719" s="10"/>
      <c r="B2719" s="10"/>
      <c r="C2719" s="10"/>
      <c r="D2719" s="13"/>
      <c r="E2719" s="11" t="s">
        <v>27</v>
      </c>
      <c r="F2719" s="10">
        <v>1</v>
      </c>
      <c r="G2719" s="14">
        <v>0</v>
      </c>
      <c r="H2719" s="14">
        <v>0</v>
      </c>
      <c r="I2719" s="14">
        <v>0</v>
      </c>
      <c r="J2719" s="12">
        <f>F2719*(G2719+ (G2719= 0))*(H2719+ (H2719= 0))*(I2719+ (I2719= 0))</f>
        <v>1</v>
      </c>
      <c r="K2719" s="10"/>
      <c r="L2719" s="10"/>
      <c r="M2719" s="10"/>
    </row>
    <row r="2720" spans="1:13" x14ac:dyDescent="0.35">
      <c r="A2720" s="10"/>
      <c r="B2720" s="10"/>
      <c r="C2720" s="10"/>
      <c r="D2720" s="13"/>
      <c r="E2720" s="11" t="s">
        <v>28</v>
      </c>
      <c r="F2720" s="10">
        <v>1</v>
      </c>
      <c r="G2720" s="14">
        <v>0</v>
      </c>
      <c r="H2720" s="14">
        <v>0</v>
      </c>
      <c r="I2720" s="14">
        <v>0</v>
      </c>
      <c r="J2720" s="12">
        <f>F2720*(G2720+ (G2720= 0))*(H2720+ (H2720= 0))*(I2720+ (I2720= 0))</f>
        <v>1</v>
      </c>
      <c r="K2720" s="10"/>
      <c r="L2720" s="10"/>
      <c r="M2720" s="10"/>
    </row>
    <row r="2721" spans="1:13" x14ac:dyDescent="0.35">
      <c r="A2721" s="10"/>
      <c r="B2721" s="10"/>
      <c r="C2721" s="10"/>
      <c r="D2721" s="13"/>
      <c r="E2721" s="10"/>
      <c r="F2721" s="10"/>
      <c r="G2721" s="10"/>
      <c r="H2721" s="10"/>
      <c r="I2721" s="10"/>
      <c r="J2721" s="15" t="s">
        <v>1499</v>
      </c>
      <c r="K2721" s="9">
        <f>SUM(J2718:J2720)</f>
        <v>3</v>
      </c>
      <c r="L2721" s="14">
        <v>0</v>
      </c>
      <c r="M2721" s="9">
        <f>ROUND(L2721*K2721,2)</f>
        <v>0</v>
      </c>
    </row>
    <row r="2722" spans="1:13" ht="1.1499999999999999" customHeight="1" x14ac:dyDescent="0.35">
      <c r="A2722" s="16"/>
      <c r="B2722" s="16"/>
      <c r="C2722" s="16"/>
      <c r="D2722" s="24"/>
      <c r="E2722" s="16"/>
      <c r="F2722" s="16"/>
      <c r="G2722" s="16"/>
      <c r="H2722" s="16"/>
      <c r="I2722" s="16"/>
      <c r="J2722" s="16"/>
      <c r="K2722" s="16"/>
      <c r="L2722" s="16"/>
      <c r="M2722" s="16"/>
    </row>
    <row r="2723" spans="1:13" x14ac:dyDescent="0.35">
      <c r="A2723" s="11" t="s">
        <v>1500</v>
      </c>
      <c r="B2723" s="11" t="s">
        <v>19</v>
      </c>
      <c r="C2723" s="11" t="s">
        <v>249</v>
      </c>
      <c r="D2723" s="23" t="s">
        <v>1501</v>
      </c>
      <c r="E2723" s="10"/>
      <c r="F2723" s="10"/>
      <c r="G2723" s="10"/>
      <c r="H2723" s="10"/>
      <c r="I2723" s="10"/>
      <c r="J2723" s="10"/>
      <c r="K2723" s="12">
        <f>K2731</f>
        <v>6</v>
      </c>
      <c r="L2723" s="12">
        <f>L2731</f>
        <v>0</v>
      </c>
      <c r="M2723" s="12">
        <f>M2731</f>
        <v>0</v>
      </c>
    </row>
    <row r="2724" spans="1:13" ht="31.5" x14ac:dyDescent="0.35">
      <c r="A2724" s="10"/>
      <c r="B2724" s="10"/>
      <c r="C2724" s="10"/>
      <c r="D2724" s="13" t="s">
        <v>1502</v>
      </c>
      <c r="E2724" s="10"/>
      <c r="F2724" s="10"/>
      <c r="G2724" s="10"/>
      <c r="H2724" s="10"/>
      <c r="I2724" s="10"/>
      <c r="J2724" s="10"/>
      <c r="K2724" s="10"/>
      <c r="L2724" s="10"/>
      <c r="M2724" s="10"/>
    </row>
    <row r="2725" spans="1:13" x14ac:dyDescent="0.35">
      <c r="A2725" s="10"/>
      <c r="B2725" s="10"/>
      <c r="C2725" s="10"/>
      <c r="D2725" s="13"/>
      <c r="E2725" s="11" t="s">
        <v>26</v>
      </c>
      <c r="F2725" s="10">
        <v>0</v>
      </c>
      <c r="G2725" s="14">
        <v>0</v>
      </c>
      <c r="H2725" s="14">
        <v>0</v>
      </c>
      <c r="I2725" s="14">
        <v>0</v>
      </c>
      <c r="J2725" s="12">
        <f t="shared" ref="J2725:J2730" si="88">F2725*(G2725+ (G2725= 0))*(H2725+ (H2725= 0))*(I2725+ (I2725= 0))</f>
        <v>0</v>
      </c>
      <c r="K2725" s="10"/>
      <c r="L2725" s="10"/>
      <c r="M2725" s="10"/>
    </row>
    <row r="2726" spans="1:13" x14ac:dyDescent="0.35">
      <c r="A2726" s="10"/>
      <c r="B2726" s="10"/>
      <c r="C2726" s="10"/>
      <c r="D2726" s="13"/>
      <c r="E2726" s="11" t="s">
        <v>1459</v>
      </c>
      <c r="F2726" s="10">
        <v>2</v>
      </c>
      <c r="G2726" s="14">
        <v>0</v>
      </c>
      <c r="H2726" s="14">
        <v>0</v>
      </c>
      <c r="I2726" s="14">
        <v>0</v>
      </c>
      <c r="J2726" s="12">
        <f t="shared" si="88"/>
        <v>2</v>
      </c>
      <c r="K2726" s="10"/>
      <c r="L2726" s="10"/>
      <c r="M2726" s="10"/>
    </row>
    <row r="2727" spans="1:13" x14ac:dyDescent="0.35">
      <c r="A2727" s="10"/>
      <c r="B2727" s="10"/>
      <c r="C2727" s="10"/>
      <c r="D2727" s="13"/>
      <c r="E2727" s="11" t="s">
        <v>27</v>
      </c>
      <c r="F2727" s="10">
        <v>0</v>
      </c>
      <c r="G2727" s="14">
        <v>0</v>
      </c>
      <c r="H2727" s="14">
        <v>0</v>
      </c>
      <c r="I2727" s="14">
        <v>0</v>
      </c>
      <c r="J2727" s="12">
        <f t="shared" si="88"/>
        <v>0</v>
      </c>
      <c r="K2727" s="10"/>
      <c r="L2727" s="10"/>
      <c r="M2727" s="10"/>
    </row>
    <row r="2728" spans="1:13" x14ac:dyDescent="0.35">
      <c r="A2728" s="10"/>
      <c r="B2728" s="10"/>
      <c r="C2728" s="10"/>
      <c r="D2728" s="13"/>
      <c r="E2728" s="11" t="s">
        <v>1459</v>
      </c>
      <c r="F2728" s="10">
        <v>2</v>
      </c>
      <c r="G2728" s="14">
        <v>0</v>
      </c>
      <c r="H2728" s="14">
        <v>0</v>
      </c>
      <c r="I2728" s="14">
        <v>0</v>
      </c>
      <c r="J2728" s="12">
        <f t="shared" si="88"/>
        <v>2</v>
      </c>
      <c r="K2728" s="10"/>
      <c r="L2728" s="10"/>
      <c r="M2728" s="10"/>
    </row>
    <row r="2729" spans="1:13" x14ac:dyDescent="0.35">
      <c r="A2729" s="10"/>
      <c r="B2729" s="10"/>
      <c r="C2729" s="10"/>
      <c r="D2729" s="13"/>
      <c r="E2729" s="11" t="s">
        <v>28</v>
      </c>
      <c r="F2729" s="10">
        <v>0</v>
      </c>
      <c r="G2729" s="14">
        <v>0</v>
      </c>
      <c r="H2729" s="14">
        <v>0</v>
      </c>
      <c r="I2729" s="14">
        <v>0</v>
      </c>
      <c r="J2729" s="12">
        <f t="shared" si="88"/>
        <v>0</v>
      </c>
      <c r="K2729" s="10"/>
      <c r="L2729" s="10"/>
      <c r="M2729" s="10"/>
    </row>
    <row r="2730" spans="1:13" x14ac:dyDescent="0.35">
      <c r="A2730" s="10"/>
      <c r="B2730" s="10"/>
      <c r="C2730" s="10"/>
      <c r="D2730" s="13"/>
      <c r="E2730" s="11" t="s">
        <v>1459</v>
      </c>
      <c r="F2730" s="10">
        <v>2</v>
      </c>
      <c r="G2730" s="14">
        <v>0</v>
      </c>
      <c r="H2730" s="14">
        <v>0</v>
      </c>
      <c r="I2730" s="14">
        <v>0</v>
      </c>
      <c r="J2730" s="12">
        <f t="shared" si="88"/>
        <v>2</v>
      </c>
      <c r="K2730" s="10"/>
      <c r="L2730" s="10"/>
      <c r="M2730" s="10"/>
    </row>
    <row r="2731" spans="1:13" x14ac:dyDescent="0.35">
      <c r="A2731" s="10"/>
      <c r="B2731" s="10"/>
      <c r="C2731" s="10"/>
      <c r="D2731" s="13"/>
      <c r="E2731" s="10"/>
      <c r="F2731" s="10"/>
      <c r="G2731" s="10"/>
      <c r="H2731" s="10"/>
      <c r="I2731" s="10"/>
      <c r="J2731" s="15" t="s">
        <v>1503</v>
      </c>
      <c r="K2731" s="9">
        <f>SUM(J2725:J2730)</f>
        <v>6</v>
      </c>
      <c r="L2731" s="14">
        <v>0</v>
      </c>
      <c r="M2731" s="9">
        <f>ROUND(L2731*K2731,2)</f>
        <v>0</v>
      </c>
    </row>
    <row r="2732" spans="1:13" ht="1.1499999999999999" customHeight="1" x14ac:dyDescent="0.35">
      <c r="A2732" s="16"/>
      <c r="B2732" s="16"/>
      <c r="C2732" s="16"/>
      <c r="D2732" s="24"/>
      <c r="E2732" s="16"/>
      <c r="F2732" s="16"/>
      <c r="G2732" s="16"/>
      <c r="H2732" s="16"/>
      <c r="I2732" s="16"/>
      <c r="J2732" s="16"/>
      <c r="K2732" s="16"/>
      <c r="L2732" s="16"/>
      <c r="M2732" s="16"/>
    </row>
    <row r="2733" spans="1:13" x14ac:dyDescent="0.35">
      <c r="A2733" s="11" t="s">
        <v>1504</v>
      </c>
      <c r="B2733" s="11" t="s">
        <v>19</v>
      </c>
      <c r="C2733" s="11" t="s">
        <v>249</v>
      </c>
      <c r="D2733" s="23" t="s">
        <v>1505</v>
      </c>
      <c r="E2733" s="10"/>
      <c r="F2733" s="10"/>
      <c r="G2733" s="10"/>
      <c r="H2733" s="10"/>
      <c r="I2733" s="10"/>
      <c r="J2733" s="10"/>
      <c r="K2733" s="12">
        <f>K2738</f>
        <v>8</v>
      </c>
      <c r="L2733" s="12">
        <f>L2738</f>
        <v>0</v>
      </c>
      <c r="M2733" s="12">
        <f>M2738</f>
        <v>0</v>
      </c>
    </row>
    <row r="2734" spans="1:13" ht="21" x14ac:dyDescent="0.35">
      <c r="A2734" s="10"/>
      <c r="B2734" s="10"/>
      <c r="C2734" s="10"/>
      <c r="D2734" s="13" t="s">
        <v>1506</v>
      </c>
      <c r="E2734" s="10"/>
      <c r="F2734" s="10"/>
      <c r="G2734" s="10"/>
      <c r="H2734" s="10"/>
      <c r="I2734" s="10"/>
      <c r="J2734" s="10"/>
      <c r="K2734" s="10"/>
      <c r="L2734" s="10"/>
      <c r="M2734" s="10"/>
    </row>
    <row r="2735" spans="1:13" x14ac:dyDescent="0.35">
      <c r="A2735" s="10"/>
      <c r="B2735" s="10"/>
      <c r="C2735" s="10"/>
      <c r="D2735" s="13"/>
      <c r="E2735" s="11" t="s">
        <v>26</v>
      </c>
      <c r="F2735" s="10">
        <v>3</v>
      </c>
      <c r="G2735" s="14">
        <v>0</v>
      </c>
      <c r="H2735" s="14">
        <v>0</v>
      </c>
      <c r="I2735" s="14">
        <v>0</v>
      </c>
      <c r="J2735" s="12">
        <f>F2735*(G2735+ (G2735= 0))*(H2735+ (H2735= 0))*(I2735+ (I2735= 0))</f>
        <v>3</v>
      </c>
      <c r="K2735" s="10"/>
      <c r="L2735" s="10"/>
      <c r="M2735" s="10"/>
    </row>
    <row r="2736" spans="1:13" x14ac:dyDescent="0.35">
      <c r="A2736" s="10"/>
      <c r="B2736" s="10"/>
      <c r="C2736" s="10"/>
      <c r="D2736" s="13"/>
      <c r="E2736" s="11" t="s">
        <v>27</v>
      </c>
      <c r="F2736" s="10">
        <v>3</v>
      </c>
      <c r="G2736" s="14">
        <v>0</v>
      </c>
      <c r="H2736" s="14">
        <v>0</v>
      </c>
      <c r="I2736" s="14">
        <v>0</v>
      </c>
      <c r="J2736" s="12">
        <f>F2736*(G2736+ (G2736= 0))*(H2736+ (H2736= 0))*(I2736+ (I2736= 0))</f>
        <v>3</v>
      </c>
      <c r="K2736" s="10"/>
      <c r="L2736" s="10"/>
      <c r="M2736" s="10"/>
    </row>
    <row r="2737" spans="1:13" x14ac:dyDescent="0.35">
      <c r="A2737" s="10"/>
      <c r="B2737" s="10"/>
      <c r="C2737" s="10"/>
      <c r="D2737" s="13"/>
      <c r="E2737" s="11" t="s">
        <v>28</v>
      </c>
      <c r="F2737" s="10">
        <v>2</v>
      </c>
      <c r="G2737" s="14">
        <v>0</v>
      </c>
      <c r="H2737" s="14">
        <v>0</v>
      </c>
      <c r="I2737" s="14">
        <v>0</v>
      </c>
      <c r="J2737" s="12">
        <f>F2737*(G2737+ (G2737= 0))*(H2737+ (H2737= 0))*(I2737+ (I2737= 0))</f>
        <v>2</v>
      </c>
      <c r="K2737" s="10"/>
      <c r="L2737" s="10"/>
      <c r="M2737" s="10"/>
    </row>
    <row r="2738" spans="1:13" x14ac:dyDescent="0.35">
      <c r="A2738" s="10"/>
      <c r="B2738" s="10"/>
      <c r="C2738" s="10"/>
      <c r="D2738" s="13"/>
      <c r="E2738" s="10"/>
      <c r="F2738" s="10"/>
      <c r="G2738" s="10"/>
      <c r="H2738" s="10"/>
      <c r="I2738" s="10"/>
      <c r="J2738" s="15" t="s">
        <v>1507</v>
      </c>
      <c r="K2738" s="9">
        <f>SUM(J2735:J2737)</f>
        <v>8</v>
      </c>
      <c r="L2738" s="14">
        <v>0</v>
      </c>
      <c r="M2738" s="9">
        <f>ROUND(L2738*K2738,2)</f>
        <v>0</v>
      </c>
    </row>
    <row r="2739" spans="1:13" ht="1.1499999999999999" customHeight="1" x14ac:dyDescent="0.35">
      <c r="A2739" s="16"/>
      <c r="B2739" s="16"/>
      <c r="C2739" s="16"/>
      <c r="D2739" s="24"/>
      <c r="E2739" s="16"/>
      <c r="F2739" s="16"/>
      <c r="G2739" s="16"/>
      <c r="H2739" s="16"/>
      <c r="I2739" s="16"/>
      <c r="J2739" s="16"/>
      <c r="K2739" s="16"/>
      <c r="L2739" s="16"/>
      <c r="M2739" s="16"/>
    </row>
    <row r="2740" spans="1:13" x14ac:dyDescent="0.35">
      <c r="A2740" s="10"/>
      <c r="B2740" s="10"/>
      <c r="C2740" s="10"/>
      <c r="D2740" s="13"/>
      <c r="E2740" s="10"/>
      <c r="F2740" s="10"/>
      <c r="G2740" s="10"/>
      <c r="H2740" s="10"/>
      <c r="I2740" s="10"/>
      <c r="J2740" s="15" t="s">
        <v>1508</v>
      </c>
      <c r="K2740" s="14">
        <v>1</v>
      </c>
      <c r="L2740" s="9">
        <f>M2638+M2643+M2662+M2668+M2676+M2684+M2702+M2707+M2714+M2721+M2731+M2738</f>
        <v>0</v>
      </c>
      <c r="M2740" s="9">
        <f>ROUND(L2740*K2740,2)</f>
        <v>0</v>
      </c>
    </row>
    <row r="2741" spans="1:13" ht="1.1499999999999999" customHeight="1" x14ac:dyDescent="0.35">
      <c r="A2741" s="16"/>
      <c r="B2741" s="16"/>
      <c r="C2741" s="16"/>
      <c r="D2741" s="24"/>
      <c r="E2741" s="16"/>
      <c r="F2741" s="16"/>
      <c r="G2741" s="16"/>
      <c r="H2741" s="16"/>
      <c r="I2741" s="16"/>
      <c r="J2741" s="16"/>
      <c r="K2741" s="16"/>
      <c r="L2741" s="16"/>
      <c r="M2741" s="16"/>
    </row>
    <row r="2742" spans="1:13" x14ac:dyDescent="0.35">
      <c r="A2742" s="18" t="s">
        <v>1509</v>
      </c>
      <c r="B2742" s="18" t="s">
        <v>16</v>
      </c>
      <c r="C2742" s="18" t="s">
        <v>0</v>
      </c>
      <c r="D2742" s="25" t="s">
        <v>1510</v>
      </c>
      <c r="E2742" s="19"/>
      <c r="F2742" s="19"/>
      <c r="G2742" s="19"/>
      <c r="H2742" s="19"/>
      <c r="I2742" s="19"/>
      <c r="J2742" s="19"/>
      <c r="K2742" s="9">
        <f>K2790</f>
        <v>1</v>
      </c>
      <c r="L2742" s="9">
        <f>L2790</f>
        <v>0</v>
      </c>
      <c r="M2742" s="9">
        <f>M2790</f>
        <v>0</v>
      </c>
    </row>
    <row r="2743" spans="1:13" x14ac:dyDescent="0.35">
      <c r="A2743" s="10"/>
      <c r="B2743" s="10"/>
      <c r="C2743" s="10"/>
      <c r="D2743" s="13"/>
      <c r="E2743" s="10"/>
      <c r="F2743" s="10"/>
      <c r="G2743" s="10"/>
      <c r="H2743" s="10"/>
      <c r="I2743" s="10"/>
      <c r="J2743" s="10"/>
      <c r="K2743" s="10"/>
      <c r="L2743" s="10"/>
      <c r="M2743" s="10"/>
    </row>
    <row r="2744" spans="1:13" x14ac:dyDescent="0.35">
      <c r="A2744" s="11" t="s">
        <v>1511</v>
      </c>
      <c r="B2744" s="11" t="s">
        <v>19</v>
      </c>
      <c r="C2744" s="11" t="s">
        <v>20</v>
      </c>
      <c r="D2744" s="23" t="s">
        <v>1617</v>
      </c>
      <c r="E2744" s="10"/>
      <c r="F2744" s="10"/>
      <c r="G2744" s="10"/>
      <c r="H2744" s="10"/>
      <c r="I2744" s="10"/>
      <c r="J2744" s="10"/>
      <c r="K2744" s="12">
        <f>K2750</f>
        <v>3.4899999999999998</v>
      </c>
      <c r="L2744" s="12">
        <f>L2750</f>
        <v>0</v>
      </c>
      <c r="M2744" s="12">
        <f>M2750</f>
        <v>0</v>
      </c>
    </row>
    <row r="2745" spans="1:13" ht="168" x14ac:dyDescent="0.35">
      <c r="A2745" s="10"/>
      <c r="B2745" s="10"/>
      <c r="C2745" s="10"/>
      <c r="D2745" s="13" t="s">
        <v>1512</v>
      </c>
      <c r="E2745" s="10"/>
      <c r="F2745" s="10"/>
      <c r="G2745" s="10"/>
      <c r="H2745" s="10"/>
      <c r="I2745" s="10"/>
      <c r="J2745" s="10"/>
      <c r="K2745" s="10"/>
      <c r="L2745" s="10"/>
      <c r="M2745" s="10"/>
    </row>
    <row r="2746" spans="1:13" x14ac:dyDescent="0.35">
      <c r="A2746" s="10"/>
      <c r="B2746" s="10"/>
      <c r="C2746" s="10"/>
      <c r="D2746" s="13"/>
      <c r="E2746" s="11" t="s">
        <v>23</v>
      </c>
      <c r="F2746" s="10">
        <v>0</v>
      </c>
      <c r="G2746" s="14">
        <v>0</v>
      </c>
      <c r="H2746" s="14">
        <v>0</v>
      </c>
      <c r="I2746" s="14">
        <v>0</v>
      </c>
      <c r="J2746" s="12">
        <f>F2746*(G2746+ (G2746= 0))*(H2746+ (H2746= 0))*(I2746+ (I2746= 0))</f>
        <v>0</v>
      </c>
      <c r="K2746" s="10"/>
      <c r="L2746" s="10"/>
      <c r="M2746" s="10"/>
    </row>
    <row r="2747" spans="1:13" x14ac:dyDescent="0.35">
      <c r="A2747" s="10"/>
      <c r="B2747" s="10"/>
      <c r="C2747" s="10"/>
      <c r="D2747" s="13"/>
      <c r="E2747" s="11" t="s">
        <v>1513</v>
      </c>
      <c r="F2747" s="10">
        <v>1.42</v>
      </c>
      <c r="G2747" s="14">
        <v>0</v>
      </c>
      <c r="H2747" s="14">
        <v>0</v>
      </c>
      <c r="I2747" s="14">
        <v>0</v>
      </c>
      <c r="J2747" s="12">
        <f>F2747*(G2747+ (G2747= 0))*(H2747+ (H2747= 0))*(I2747+ (I2747= 0))</f>
        <v>1.42</v>
      </c>
      <c r="K2747" s="10"/>
      <c r="L2747" s="10"/>
      <c r="M2747" s="10"/>
    </row>
    <row r="2748" spans="1:13" x14ac:dyDescent="0.35">
      <c r="A2748" s="10"/>
      <c r="B2748" s="10"/>
      <c r="C2748" s="10"/>
      <c r="D2748" s="13"/>
      <c r="E2748" s="11" t="s">
        <v>1514</v>
      </c>
      <c r="F2748" s="10">
        <v>2.0699999999999998</v>
      </c>
      <c r="G2748" s="14">
        <v>0</v>
      </c>
      <c r="H2748" s="14">
        <v>0</v>
      </c>
      <c r="I2748" s="14">
        <v>0</v>
      </c>
      <c r="J2748" s="12">
        <f>F2748*(G2748+ (G2748= 0))*(H2748+ (H2748= 0))*(I2748+ (I2748= 0))</f>
        <v>2.0699999999999998</v>
      </c>
      <c r="K2748" s="10"/>
      <c r="L2748" s="10"/>
      <c r="M2748" s="10"/>
    </row>
    <row r="2749" spans="1:13" x14ac:dyDescent="0.35">
      <c r="A2749" s="10"/>
      <c r="B2749" s="10"/>
      <c r="C2749" s="10"/>
      <c r="D2749" s="13"/>
      <c r="E2749" s="11" t="s">
        <v>24</v>
      </c>
      <c r="F2749" s="10">
        <v>0</v>
      </c>
      <c r="G2749" s="14">
        <v>0</v>
      </c>
      <c r="H2749" s="14">
        <v>0</v>
      </c>
      <c r="I2749" s="14">
        <v>0</v>
      </c>
      <c r="J2749" s="12">
        <f>F2749*(G2749+ (G2749= 0))*(H2749+ (H2749= 0))*(I2749+ (I2749= 0))</f>
        <v>0</v>
      </c>
      <c r="K2749" s="10"/>
      <c r="L2749" s="10"/>
      <c r="M2749" s="10"/>
    </row>
    <row r="2750" spans="1:13" x14ac:dyDescent="0.35">
      <c r="A2750" s="113"/>
      <c r="B2750" s="113"/>
      <c r="C2750" s="113"/>
      <c r="D2750" s="114"/>
      <c r="E2750" s="113"/>
      <c r="F2750" s="113"/>
      <c r="G2750" s="113"/>
      <c r="H2750" s="113"/>
      <c r="I2750" s="113"/>
      <c r="J2750" s="115" t="s">
        <v>1515</v>
      </c>
      <c r="K2750" s="116">
        <f>SUM(J2746:J2749)</f>
        <v>3.4899999999999998</v>
      </c>
      <c r="L2750" s="117">
        <v>0</v>
      </c>
      <c r="M2750" s="116">
        <f>ROUND(L2750*K2750,2)</f>
        <v>0</v>
      </c>
    </row>
    <row r="2751" spans="1:13" x14ac:dyDescent="0.35">
      <c r="A2751" s="11" t="s">
        <v>1511</v>
      </c>
      <c r="B2751" s="11" t="s">
        <v>19</v>
      </c>
      <c r="C2751" s="11" t="s">
        <v>20</v>
      </c>
      <c r="D2751" s="23" t="s">
        <v>1516</v>
      </c>
      <c r="E2751" s="10"/>
      <c r="F2751" s="10"/>
      <c r="G2751" s="10"/>
      <c r="H2751" s="10"/>
      <c r="I2751" s="10"/>
      <c r="J2751" s="10"/>
      <c r="K2751" s="12">
        <f>K2755</f>
        <v>13.05</v>
      </c>
      <c r="L2751" s="12">
        <f>L2755</f>
        <v>0</v>
      </c>
      <c r="M2751" s="12">
        <f>M2755</f>
        <v>0</v>
      </c>
    </row>
    <row r="2752" spans="1:13" ht="157.5" x14ac:dyDescent="0.35">
      <c r="A2752" s="10"/>
      <c r="B2752" s="10"/>
      <c r="C2752" s="10"/>
      <c r="D2752" s="13" t="s">
        <v>1517</v>
      </c>
      <c r="E2752" s="10"/>
      <c r="F2752" s="10"/>
      <c r="G2752" s="10"/>
      <c r="H2752" s="10"/>
      <c r="I2752" s="10"/>
      <c r="J2752" s="10"/>
      <c r="K2752" s="10"/>
      <c r="L2752" s="10"/>
      <c r="M2752" s="10"/>
    </row>
    <row r="2753" spans="1:13" x14ac:dyDescent="0.35">
      <c r="A2753" s="10"/>
      <c r="B2753" s="10"/>
      <c r="C2753" s="10"/>
      <c r="D2753" s="13"/>
      <c r="E2753" s="11" t="s">
        <v>24</v>
      </c>
      <c r="F2753" s="10">
        <v>0</v>
      </c>
      <c r="G2753" s="14">
        <v>0</v>
      </c>
      <c r="H2753" s="14">
        <v>0</v>
      </c>
      <c r="I2753" s="14">
        <v>0</v>
      </c>
      <c r="J2753" s="12">
        <f>F2753*(G2753+ (G2753= 0))*(H2753+ (H2753= 0))*(I2753+ (I2753= 0))</f>
        <v>0</v>
      </c>
      <c r="K2753" s="10"/>
      <c r="L2753" s="10"/>
      <c r="M2753" s="10"/>
    </row>
    <row r="2754" spans="1:13" x14ac:dyDescent="0.35">
      <c r="A2754" s="10"/>
      <c r="B2754" s="10"/>
      <c r="C2754" s="10"/>
      <c r="D2754" s="13"/>
      <c r="E2754" s="11" t="s">
        <v>1518</v>
      </c>
      <c r="F2754" s="10">
        <v>13.05</v>
      </c>
      <c r="G2754" s="14">
        <v>0</v>
      </c>
      <c r="H2754" s="14">
        <v>0</v>
      </c>
      <c r="I2754" s="14">
        <v>0</v>
      </c>
      <c r="J2754" s="12">
        <f>F2754*(G2754+ (G2754= 0))*(H2754+ (H2754= 0))*(I2754+ (I2754= 0))</f>
        <v>13.05</v>
      </c>
      <c r="K2754" s="10"/>
      <c r="L2754" s="10"/>
      <c r="M2754" s="10"/>
    </row>
    <row r="2755" spans="1:13" x14ac:dyDescent="0.35">
      <c r="A2755" s="10"/>
      <c r="B2755" s="10"/>
      <c r="C2755" s="10"/>
      <c r="D2755" s="13"/>
      <c r="E2755" s="10"/>
      <c r="F2755" s="10"/>
      <c r="G2755" s="10"/>
      <c r="H2755" s="10"/>
      <c r="I2755" s="10"/>
      <c r="J2755" s="15" t="s">
        <v>1515</v>
      </c>
      <c r="K2755" s="9">
        <f>SUM(J2753:J2754)</f>
        <v>13.05</v>
      </c>
      <c r="L2755" s="14">
        <v>0</v>
      </c>
      <c r="M2755" s="9">
        <f>ROUND(L2755*K2755,2)</f>
        <v>0</v>
      </c>
    </row>
    <row r="2756" spans="1:13" ht="1.1499999999999999" customHeight="1" x14ac:dyDescent="0.35">
      <c r="A2756" s="16"/>
      <c r="B2756" s="16"/>
      <c r="C2756" s="16"/>
      <c r="D2756" s="24"/>
      <c r="E2756" s="16"/>
      <c r="F2756" s="16"/>
      <c r="G2756" s="16"/>
      <c r="H2756" s="16"/>
      <c r="I2756" s="16"/>
      <c r="J2756" s="16"/>
      <c r="K2756" s="16"/>
      <c r="L2756" s="16"/>
      <c r="M2756" s="16"/>
    </row>
    <row r="2757" spans="1:13" x14ac:dyDescent="0.35">
      <c r="A2757" s="11" t="s">
        <v>1519</v>
      </c>
      <c r="B2757" s="11" t="s">
        <v>19</v>
      </c>
      <c r="C2757" s="11" t="s">
        <v>131</v>
      </c>
      <c r="D2757" s="23" t="s">
        <v>1520</v>
      </c>
      <c r="E2757" s="10"/>
      <c r="F2757" s="10"/>
      <c r="G2757" s="10"/>
      <c r="H2757" s="10"/>
      <c r="I2757" s="10"/>
      <c r="J2757" s="10"/>
      <c r="K2757" s="12">
        <f>K2763</f>
        <v>19.77</v>
      </c>
      <c r="L2757" s="12">
        <f>L2763</f>
        <v>0</v>
      </c>
      <c r="M2757" s="12">
        <f>M2763</f>
        <v>0</v>
      </c>
    </row>
    <row r="2758" spans="1:13" ht="178.5" x14ac:dyDescent="0.35">
      <c r="A2758" s="10"/>
      <c r="B2758" s="10"/>
      <c r="C2758" s="10"/>
      <c r="D2758" s="13" t="s">
        <v>1521</v>
      </c>
      <c r="E2758" s="10"/>
      <c r="F2758" s="10"/>
      <c r="G2758" s="10"/>
      <c r="H2758" s="10"/>
      <c r="I2758" s="10"/>
      <c r="J2758" s="10"/>
      <c r="K2758" s="10"/>
      <c r="L2758" s="10"/>
      <c r="M2758" s="10"/>
    </row>
    <row r="2759" spans="1:13" x14ac:dyDescent="0.35">
      <c r="A2759" s="10"/>
      <c r="B2759" s="10"/>
      <c r="C2759" s="10"/>
      <c r="D2759" s="13"/>
      <c r="E2759" s="11" t="s">
        <v>1522</v>
      </c>
      <c r="F2759" s="10">
        <v>1</v>
      </c>
      <c r="G2759" s="14">
        <v>4.5999999999999996</v>
      </c>
      <c r="H2759" s="14">
        <v>0</v>
      </c>
      <c r="I2759" s="14">
        <v>0</v>
      </c>
      <c r="J2759" s="12">
        <f>F2759*(G2759+ (G2759= 0))*(H2759+ (H2759= 0))*(I2759+ (I2759= 0))</f>
        <v>4.5999999999999996</v>
      </c>
      <c r="K2759" s="10"/>
      <c r="L2759" s="10"/>
      <c r="M2759" s="10"/>
    </row>
    <row r="2760" spans="1:13" x14ac:dyDescent="0.35">
      <c r="A2760" s="10"/>
      <c r="B2760" s="10"/>
      <c r="C2760" s="10"/>
      <c r="D2760" s="13"/>
      <c r="E2760" s="11" t="s">
        <v>1523</v>
      </c>
      <c r="F2760" s="10">
        <v>1</v>
      </c>
      <c r="G2760" s="14">
        <v>5.49</v>
      </c>
      <c r="H2760" s="14">
        <v>0</v>
      </c>
      <c r="I2760" s="14">
        <v>0</v>
      </c>
      <c r="J2760" s="12">
        <f>F2760*(G2760+ (G2760= 0))*(H2760+ (H2760= 0))*(I2760+ (I2760= 0))</f>
        <v>5.49</v>
      </c>
      <c r="K2760" s="10"/>
      <c r="L2760" s="10"/>
      <c r="M2760" s="10"/>
    </row>
    <row r="2761" spans="1:13" x14ac:dyDescent="0.35">
      <c r="A2761" s="10"/>
      <c r="B2761" s="10"/>
      <c r="C2761" s="10"/>
      <c r="D2761" s="13"/>
      <c r="E2761" s="11" t="s">
        <v>1524</v>
      </c>
      <c r="F2761" s="10">
        <v>1</v>
      </c>
      <c r="G2761" s="14">
        <v>4.54</v>
      </c>
      <c r="H2761" s="14">
        <v>0</v>
      </c>
      <c r="I2761" s="14">
        <v>0</v>
      </c>
      <c r="J2761" s="12">
        <f>F2761*(G2761+ (G2761= 0))*(H2761+ (H2761= 0))*(I2761+ (I2761= 0))</f>
        <v>4.54</v>
      </c>
      <c r="K2761" s="10"/>
      <c r="L2761" s="10"/>
      <c r="M2761" s="10"/>
    </row>
    <row r="2762" spans="1:13" x14ac:dyDescent="0.35">
      <c r="A2762" s="10"/>
      <c r="B2762" s="10"/>
      <c r="C2762" s="10"/>
      <c r="D2762" s="13"/>
      <c r="E2762" s="11" t="s">
        <v>1525</v>
      </c>
      <c r="F2762" s="10">
        <v>1</v>
      </c>
      <c r="G2762" s="14">
        <v>5.14</v>
      </c>
      <c r="H2762" s="14">
        <v>0</v>
      </c>
      <c r="I2762" s="14">
        <v>0</v>
      </c>
      <c r="J2762" s="12">
        <f>F2762*(G2762+ (G2762= 0))*(H2762+ (H2762= 0))*(I2762+ (I2762= 0))</f>
        <v>5.14</v>
      </c>
      <c r="K2762" s="10"/>
      <c r="L2762" s="10"/>
      <c r="M2762" s="10"/>
    </row>
    <row r="2763" spans="1:13" x14ac:dyDescent="0.35">
      <c r="A2763" s="10"/>
      <c r="B2763" s="10"/>
      <c r="C2763" s="10"/>
      <c r="D2763" s="13"/>
      <c r="E2763" s="10"/>
      <c r="F2763" s="10"/>
      <c r="G2763" s="10"/>
      <c r="H2763" s="10"/>
      <c r="I2763" s="10"/>
      <c r="J2763" s="15" t="s">
        <v>1526</v>
      </c>
      <c r="K2763" s="9">
        <f>SUM(J2759:J2762)</f>
        <v>19.77</v>
      </c>
      <c r="L2763" s="14">
        <v>0</v>
      </c>
      <c r="M2763" s="9">
        <f>ROUND(L2763*K2763,2)</f>
        <v>0</v>
      </c>
    </row>
    <row r="2764" spans="1:13" ht="1.1499999999999999" customHeight="1" x14ac:dyDescent="0.35">
      <c r="A2764" s="16"/>
      <c r="B2764" s="16"/>
      <c r="C2764" s="16"/>
      <c r="D2764" s="24"/>
      <c r="E2764" s="16"/>
      <c r="F2764" s="16"/>
      <c r="G2764" s="16"/>
      <c r="H2764" s="16"/>
      <c r="I2764" s="16"/>
      <c r="J2764" s="16"/>
      <c r="K2764" s="16"/>
      <c r="L2764" s="16"/>
      <c r="M2764" s="16"/>
    </row>
    <row r="2765" spans="1:13" x14ac:dyDescent="0.35">
      <c r="A2765" s="11" t="s">
        <v>1527</v>
      </c>
      <c r="B2765" s="11" t="s">
        <v>19</v>
      </c>
      <c r="C2765" s="11" t="s">
        <v>131</v>
      </c>
      <c r="D2765" s="23" t="s">
        <v>1528</v>
      </c>
      <c r="E2765" s="10"/>
      <c r="F2765" s="10"/>
      <c r="G2765" s="10"/>
      <c r="H2765" s="10"/>
      <c r="I2765" s="10"/>
      <c r="J2765" s="10"/>
      <c r="K2765" s="12">
        <f>K2771</f>
        <v>18.21</v>
      </c>
      <c r="L2765" s="12">
        <f>L2771</f>
        <v>0</v>
      </c>
      <c r="M2765" s="12">
        <f>M2771</f>
        <v>0</v>
      </c>
    </row>
    <row r="2766" spans="1:13" ht="212.25" customHeight="1" x14ac:dyDescent="0.35">
      <c r="A2766" s="10"/>
      <c r="B2766" s="10"/>
      <c r="C2766" s="10"/>
      <c r="D2766" s="13" t="s">
        <v>1529</v>
      </c>
      <c r="E2766" s="10"/>
      <c r="F2766" s="10"/>
      <c r="G2766" s="10"/>
      <c r="H2766" s="10"/>
      <c r="I2766" s="10"/>
      <c r="J2766" s="10"/>
      <c r="K2766" s="10"/>
      <c r="L2766" s="10"/>
      <c r="M2766" s="10"/>
    </row>
    <row r="2767" spans="1:13" x14ac:dyDescent="0.35">
      <c r="A2767" s="10"/>
      <c r="B2767" s="10"/>
      <c r="C2767" s="10"/>
      <c r="D2767" s="13"/>
      <c r="E2767" s="11" t="s">
        <v>1522</v>
      </c>
      <c r="F2767" s="10">
        <v>1</v>
      </c>
      <c r="G2767" s="14">
        <v>4.08</v>
      </c>
      <c r="H2767" s="14">
        <v>0</v>
      </c>
      <c r="I2767" s="14">
        <v>0</v>
      </c>
      <c r="J2767" s="12">
        <f>F2767*(G2767+ (G2767= 0))*(H2767+ (H2767= 0))*(I2767+ (I2767= 0))</f>
        <v>4.08</v>
      </c>
      <c r="K2767" s="10"/>
      <c r="L2767" s="10"/>
      <c r="M2767" s="10"/>
    </row>
    <row r="2768" spans="1:13" x14ac:dyDescent="0.35">
      <c r="A2768" s="10"/>
      <c r="B2768" s="10"/>
      <c r="C2768" s="10"/>
      <c r="D2768" s="13"/>
      <c r="E2768" s="11" t="s">
        <v>1523</v>
      </c>
      <c r="F2768" s="10">
        <v>1</v>
      </c>
      <c r="G2768" s="14">
        <v>6.7</v>
      </c>
      <c r="H2768" s="14">
        <v>0</v>
      </c>
      <c r="I2768" s="14">
        <v>0</v>
      </c>
      <c r="J2768" s="12">
        <f>F2768*(G2768+ (G2768= 0))*(H2768+ (H2768= 0))*(I2768+ (I2768= 0))</f>
        <v>6.7</v>
      </c>
      <c r="K2768" s="10"/>
      <c r="L2768" s="10"/>
      <c r="M2768" s="10"/>
    </row>
    <row r="2769" spans="1:13" x14ac:dyDescent="0.35">
      <c r="A2769" s="10"/>
      <c r="B2769" s="10"/>
      <c r="C2769" s="10"/>
      <c r="D2769" s="13"/>
      <c r="E2769" s="11" t="s">
        <v>1524</v>
      </c>
      <c r="F2769" s="10">
        <v>1</v>
      </c>
      <c r="G2769" s="14">
        <v>2.68</v>
      </c>
      <c r="H2769" s="14">
        <v>0</v>
      </c>
      <c r="I2769" s="14">
        <v>0</v>
      </c>
      <c r="J2769" s="12">
        <f>F2769*(G2769+ (G2769= 0))*(H2769+ (H2769= 0))*(I2769+ (I2769= 0))</f>
        <v>2.68</v>
      </c>
      <c r="K2769" s="10"/>
      <c r="L2769" s="10"/>
      <c r="M2769" s="10"/>
    </row>
    <row r="2770" spans="1:13" x14ac:dyDescent="0.35">
      <c r="A2770" s="10"/>
      <c r="B2770" s="10"/>
      <c r="C2770" s="10"/>
      <c r="D2770" s="13"/>
      <c r="E2770" s="11" t="s">
        <v>1524</v>
      </c>
      <c r="F2770" s="10">
        <v>1</v>
      </c>
      <c r="G2770" s="14">
        <v>4.75</v>
      </c>
      <c r="H2770" s="14">
        <v>0</v>
      </c>
      <c r="I2770" s="14">
        <v>0</v>
      </c>
      <c r="J2770" s="12">
        <f>F2770*(G2770+ (G2770= 0))*(H2770+ (H2770= 0))*(I2770+ (I2770= 0))</f>
        <v>4.75</v>
      </c>
      <c r="K2770" s="10"/>
      <c r="L2770" s="10"/>
      <c r="M2770" s="10"/>
    </row>
    <row r="2771" spans="1:13" x14ac:dyDescent="0.35">
      <c r="A2771" s="10"/>
      <c r="B2771" s="10"/>
      <c r="C2771" s="10"/>
      <c r="D2771" s="13"/>
      <c r="E2771" s="10"/>
      <c r="F2771" s="10"/>
      <c r="G2771" s="10"/>
      <c r="H2771" s="10"/>
      <c r="I2771" s="10"/>
      <c r="J2771" s="15" t="s">
        <v>1530</v>
      </c>
      <c r="K2771" s="9">
        <f>SUM(J2767:J2770)</f>
        <v>18.21</v>
      </c>
      <c r="L2771" s="14">
        <v>0</v>
      </c>
      <c r="M2771" s="9">
        <f>ROUND(L2771*K2771,2)</f>
        <v>0</v>
      </c>
    </row>
    <row r="2772" spans="1:13" ht="1.1499999999999999" customHeight="1" x14ac:dyDescent="0.35">
      <c r="A2772" s="16"/>
      <c r="B2772" s="16"/>
      <c r="C2772" s="16"/>
      <c r="D2772" s="24"/>
      <c r="E2772" s="16"/>
      <c r="F2772" s="16"/>
      <c r="G2772" s="16"/>
      <c r="H2772" s="16"/>
      <c r="I2772" s="16"/>
      <c r="J2772" s="16"/>
      <c r="K2772" s="16"/>
      <c r="L2772" s="16"/>
      <c r="M2772" s="16"/>
    </row>
    <row r="2773" spans="1:13" x14ac:dyDescent="0.35">
      <c r="A2773" s="11" t="s">
        <v>1531</v>
      </c>
      <c r="B2773" s="11" t="s">
        <v>19</v>
      </c>
      <c r="C2773" s="11" t="s">
        <v>131</v>
      </c>
      <c r="D2773" s="23" t="s">
        <v>1532</v>
      </c>
      <c r="E2773" s="10"/>
      <c r="F2773" s="10"/>
      <c r="G2773" s="10"/>
      <c r="H2773" s="10"/>
      <c r="I2773" s="10"/>
      <c r="J2773" s="10"/>
      <c r="K2773" s="12">
        <f>K2777</f>
        <v>4.34</v>
      </c>
      <c r="L2773" s="12">
        <f>L2777</f>
        <v>0</v>
      </c>
      <c r="M2773" s="12">
        <f>M2777</f>
        <v>0</v>
      </c>
    </row>
    <row r="2774" spans="1:13" ht="220.5" x14ac:dyDescent="0.35">
      <c r="A2774" s="10"/>
      <c r="B2774" s="10"/>
      <c r="C2774" s="10"/>
      <c r="D2774" s="13" t="s">
        <v>1533</v>
      </c>
      <c r="E2774" s="10"/>
      <c r="F2774" s="10"/>
      <c r="G2774" s="10"/>
      <c r="H2774" s="10"/>
      <c r="I2774" s="10"/>
      <c r="J2774" s="10"/>
      <c r="K2774" s="10"/>
      <c r="L2774" s="10"/>
      <c r="M2774" s="10"/>
    </row>
    <row r="2775" spans="1:13" x14ac:dyDescent="0.35">
      <c r="A2775" s="10"/>
      <c r="B2775" s="10"/>
      <c r="C2775" s="10"/>
      <c r="D2775" s="13"/>
      <c r="E2775" s="11" t="s">
        <v>1522</v>
      </c>
      <c r="F2775" s="10">
        <v>1</v>
      </c>
      <c r="G2775" s="14">
        <v>2.68</v>
      </c>
      <c r="H2775" s="14">
        <v>0</v>
      </c>
      <c r="I2775" s="14">
        <v>0</v>
      </c>
      <c r="J2775" s="12">
        <f>F2775*(G2775+ (G2775= 0))*(H2775+ (H2775= 0))*(I2775+ (I2775= 0))</f>
        <v>2.68</v>
      </c>
      <c r="K2775" s="10"/>
      <c r="L2775" s="10"/>
      <c r="M2775" s="10"/>
    </row>
    <row r="2776" spans="1:13" x14ac:dyDescent="0.35">
      <c r="A2776" s="10"/>
      <c r="B2776" s="10"/>
      <c r="C2776" s="10"/>
      <c r="D2776" s="13"/>
      <c r="E2776" s="11" t="s">
        <v>1523</v>
      </c>
      <c r="F2776" s="10">
        <v>1</v>
      </c>
      <c r="G2776" s="14">
        <v>1.66</v>
      </c>
      <c r="H2776" s="14">
        <v>0</v>
      </c>
      <c r="I2776" s="14">
        <v>0</v>
      </c>
      <c r="J2776" s="12">
        <f>F2776*(G2776+ (G2776= 0))*(H2776+ (H2776= 0))*(I2776+ (I2776= 0))</f>
        <v>1.66</v>
      </c>
      <c r="K2776" s="10"/>
      <c r="L2776" s="10"/>
      <c r="M2776" s="10"/>
    </row>
    <row r="2777" spans="1:13" x14ac:dyDescent="0.35">
      <c r="A2777" s="10"/>
      <c r="B2777" s="10"/>
      <c r="C2777" s="10"/>
      <c r="D2777" s="13"/>
      <c r="E2777" s="10"/>
      <c r="F2777" s="10"/>
      <c r="G2777" s="10"/>
      <c r="H2777" s="10"/>
      <c r="I2777" s="10"/>
      <c r="J2777" s="15" t="s">
        <v>1534</v>
      </c>
      <c r="K2777" s="9">
        <f>SUM(J2775:J2776)</f>
        <v>4.34</v>
      </c>
      <c r="L2777" s="14">
        <v>0</v>
      </c>
      <c r="M2777" s="9">
        <f>ROUND(L2777*K2777,2)</f>
        <v>0</v>
      </c>
    </row>
    <row r="2778" spans="1:13" ht="1.1499999999999999" customHeight="1" x14ac:dyDescent="0.35">
      <c r="A2778" s="16"/>
      <c r="B2778" s="16"/>
      <c r="C2778" s="16"/>
      <c r="D2778" s="24"/>
      <c r="E2778" s="16"/>
      <c r="F2778" s="16"/>
      <c r="G2778" s="16"/>
      <c r="H2778" s="16"/>
      <c r="I2778" s="16"/>
      <c r="J2778" s="16"/>
      <c r="K2778" s="16"/>
      <c r="L2778" s="16"/>
      <c r="M2778" s="16"/>
    </row>
    <row r="2779" spans="1:13" x14ac:dyDescent="0.35">
      <c r="A2779" s="11" t="s">
        <v>1535</v>
      </c>
      <c r="B2779" s="11" t="s">
        <v>19</v>
      </c>
      <c r="C2779" s="11" t="s">
        <v>131</v>
      </c>
      <c r="D2779" s="23" t="s">
        <v>1536</v>
      </c>
      <c r="E2779" s="10"/>
      <c r="F2779" s="10"/>
      <c r="G2779" s="10"/>
      <c r="H2779" s="10"/>
      <c r="I2779" s="10"/>
      <c r="J2779" s="10"/>
      <c r="K2779" s="12">
        <f>K2782</f>
        <v>6.14</v>
      </c>
      <c r="L2779" s="12">
        <f>L2782</f>
        <v>0</v>
      </c>
      <c r="M2779" s="12">
        <f>M2782</f>
        <v>0</v>
      </c>
    </row>
    <row r="2780" spans="1:13" ht="63" x14ac:dyDescent="0.35">
      <c r="A2780" s="10"/>
      <c r="B2780" s="10"/>
      <c r="C2780" s="10"/>
      <c r="D2780" s="13" t="s">
        <v>1537</v>
      </c>
      <c r="E2780" s="10"/>
      <c r="F2780" s="10"/>
      <c r="G2780" s="10"/>
      <c r="H2780" s="10"/>
      <c r="I2780" s="10"/>
      <c r="J2780" s="10"/>
      <c r="K2780" s="10"/>
      <c r="L2780" s="10"/>
      <c r="M2780" s="10"/>
    </row>
    <row r="2781" spans="1:13" x14ac:dyDescent="0.35">
      <c r="A2781" s="10"/>
      <c r="B2781" s="10"/>
      <c r="C2781" s="10"/>
      <c r="D2781" s="13"/>
      <c r="E2781" s="11" t="s">
        <v>1538</v>
      </c>
      <c r="F2781" s="10">
        <v>1</v>
      </c>
      <c r="G2781" s="14">
        <v>6.14</v>
      </c>
      <c r="H2781" s="14">
        <v>0</v>
      </c>
      <c r="I2781" s="14">
        <v>0</v>
      </c>
      <c r="J2781" s="12">
        <f>F2781*(G2781+ (G2781= 0))*(H2781+ (H2781= 0))*(I2781+ (I2781= 0))</f>
        <v>6.14</v>
      </c>
      <c r="K2781" s="10"/>
      <c r="L2781" s="10"/>
      <c r="M2781" s="10"/>
    </row>
    <row r="2782" spans="1:13" x14ac:dyDescent="0.35">
      <c r="A2782" s="10"/>
      <c r="B2782" s="10"/>
      <c r="C2782" s="10"/>
      <c r="D2782" s="13"/>
      <c r="E2782" s="10"/>
      <c r="F2782" s="10"/>
      <c r="G2782" s="10"/>
      <c r="H2782" s="10"/>
      <c r="I2782" s="10"/>
      <c r="J2782" s="15" t="s">
        <v>1539</v>
      </c>
      <c r="K2782" s="9">
        <f>SUM(J2781:J2781)</f>
        <v>6.14</v>
      </c>
      <c r="L2782" s="14">
        <v>0</v>
      </c>
      <c r="M2782" s="9">
        <f>ROUND(L2782*K2782,2)</f>
        <v>0</v>
      </c>
    </row>
    <row r="2783" spans="1:13" ht="1.1499999999999999" customHeight="1" x14ac:dyDescent="0.35">
      <c r="A2783" s="16"/>
      <c r="B2783" s="16"/>
      <c r="C2783" s="16"/>
      <c r="D2783" s="24"/>
      <c r="E2783" s="16"/>
      <c r="F2783" s="16"/>
      <c r="G2783" s="16"/>
      <c r="H2783" s="16"/>
      <c r="I2783" s="16"/>
      <c r="J2783" s="16"/>
      <c r="K2783" s="16"/>
      <c r="L2783" s="16"/>
      <c r="M2783" s="16"/>
    </row>
    <row r="2784" spans="1:13" x14ac:dyDescent="0.35">
      <c r="A2784" s="11" t="s">
        <v>1540</v>
      </c>
      <c r="B2784" s="11" t="s">
        <v>19</v>
      </c>
      <c r="C2784" s="11" t="s">
        <v>249</v>
      </c>
      <c r="D2784" s="23" t="s">
        <v>1541</v>
      </c>
      <c r="E2784" s="10"/>
      <c r="F2784" s="10"/>
      <c r="G2784" s="10"/>
      <c r="H2784" s="10"/>
      <c r="I2784" s="10"/>
      <c r="J2784" s="10"/>
      <c r="K2784" s="12">
        <f>K2788</f>
        <v>5</v>
      </c>
      <c r="L2784" s="12">
        <f>L2788</f>
        <v>0</v>
      </c>
      <c r="M2784" s="12">
        <f>M2788</f>
        <v>0</v>
      </c>
    </row>
    <row r="2785" spans="1:13" ht="31.5" x14ac:dyDescent="0.35">
      <c r="A2785" s="10"/>
      <c r="B2785" s="10"/>
      <c r="C2785" s="10"/>
      <c r="D2785" s="13" t="s">
        <v>1542</v>
      </c>
      <c r="E2785" s="10"/>
      <c r="F2785" s="10"/>
      <c r="G2785" s="10"/>
      <c r="H2785" s="10"/>
      <c r="I2785" s="10"/>
      <c r="J2785" s="10"/>
      <c r="K2785" s="10"/>
      <c r="L2785" s="10"/>
      <c r="M2785" s="10"/>
    </row>
    <row r="2786" spans="1:13" x14ac:dyDescent="0.35">
      <c r="A2786" s="10"/>
      <c r="B2786" s="10"/>
      <c r="C2786" s="10"/>
      <c r="D2786" s="13"/>
      <c r="E2786" s="11" t="s">
        <v>1543</v>
      </c>
      <c r="F2786" s="10">
        <v>4</v>
      </c>
      <c r="G2786" s="14">
        <v>0</v>
      </c>
      <c r="H2786" s="14">
        <v>0</v>
      </c>
      <c r="I2786" s="14">
        <v>0</v>
      </c>
      <c r="J2786" s="12">
        <f>F2786*(G2786+ (G2786= 0))*(H2786+ (H2786= 0))*(I2786+ (I2786= 0))</f>
        <v>4</v>
      </c>
      <c r="K2786" s="10"/>
      <c r="L2786" s="10"/>
      <c r="M2786" s="10"/>
    </row>
    <row r="2787" spans="1:13" x14ac:dyDescent="0.35">
      <c r="A2787" s="10"/>
      <c r="B2787" s="10"/>
      <c r="C2787" s="10"/>
      <c r="D2787" s="13"/>
      <c r="E2787" s="11" t="s">
        <v>1544</v>
      </c>
      <c r="F2787" s="10">
        <v>1</v>
      </c>
      <c r="G2787" s="14">
        <v>0</v>
      </c>
      <c r="H2787" s="14">
        <v>0</v>
      </c>
      <c r="I2787" s="14">
        <v>0</v>
      </c>
      <c r="J2787" s="12">
        <f>F2787*(G2787+ (G2787= 0))*(H2787+ (H2787= 0))*(I2787+ (I2787= 0))</f>
        <v>1</v>
      </c>
      <c r="K2787" s="10"/>
      <c r="L2787" s="10"/>
      <c r="M2787" s="10"/>
    </row>
    <row r="2788" spans="1:13" x14ac:dyDescent="0.35">
      <c r="A2788" s="10"/>
      <c r="B2788" s="10"/>
      <c r="C2788" s="10"/>
      <c r="D2788" s="13"/>
      <c r="E2788" s="10"/>
      <c r="F2788" s="10"/>
      <c r="G2788" s="10"/>
      <c r="H2788" s="10"/>
      <c r="I2788" s="10"/>
      <c r="J2788" s="15" t="s">
        <v>1545</v>
      </c>
      <c r="K2788" s="9">
        <f>SUM(J2786:J2787)</f>
        <v>5</v>
      </c>
      <c r="L2788" s="14">
        <v>0</v>
      </c>
      <c r="M2788" s="9">
        <f>ROUND(L2788*K2788,2)</f>
        <v>0</v>
      </c>
    </row>
    <row r="2789" spans="1:13" ht="1.1499999999999999" customHeight="1" x14ac:dyDescent="0.35">
      <c r="A2789" s="16"/>
      <c r="B2789" s="16"/>
      <c r="C2789" s="16"/>
      <c r="D2789" s="24"/>
      <c r="E2789" s="16"/>
      <c r="F2789" s="16"/>
      <c r="G2789" s="16"/>
      <c r="H2789" s="16"/>
      <c r="I2789" s="16"/>
      <c r="J2789" s="16"/>
      <c r="K2789" s="16"/>
      <c r="L2789" s="16"/>
      <c r="M2789" s="16"/>
    </row>
    <row r="2790" spans="1:13" x14ac:dyDescent="0.35">
      <c r="A2790" s="10"/>
      <c r="B2790" s="10"/>
      <c r="C2790" s="10"/>
      <c r="D2790" s="13"/>
      <c r="E2790" s="10"/>
      <c r="F2790" s="10"/>
      <c r="G2790" s="10"/>
      <c r="H2790" s="10"/>
      <c r="I2790" s="10"/>
      <c r="J2790" s="15" t="s">
        <v>1546</v>
      </c>
      <c r="K2790" s="14">
        <v>1</v>
      </c>
      <c r="L2790" s="9">
        <f>M2755+M2763+M2771+M2777+M2782+M2788+M2750</f>
        <v>0</v>
      </c>
      <c r="M2790" s="9">
        <f>ROUND(L2790*K2790,2)</f>
        <v>0</v>
      </c>
    </row>
    <row r="2791" spans="1:13" ht="1.1499999999999999" customHeight="1" x14ac:dyDescent="0.35">
      <c r="A2791" s="16"/>
      <c r="B2791" s="16"/>
      <c r="C2791" s="16"/>
      <c r="D2791" s="24"/>
      <c r="E2791" s="16"/>
      <c r="F2791" s="16"/>
      <c r="G2791" s="16"/>
      <c r="H2791" s="16"/>
      <c r="I2791" s="16"/>
      <c r="J2791" s="16"/>
      <c r="K2791" s="16"/>
      <c r="L2791" s="16"/>
      <c r="M2791" s="16"/>
    </row>
    <row r="2792" spans="1:13" x14ac:dyDescent="0.35">
      <c r="A2792" s="18" t="s">
        <v>1547</v>
      </c>
      <c r="B2792" s="18" t="s">
        <v>16</v>
      </c>
      <c r="C2792" s="18" t="s">
        <v>0</v>
      </c>
      <c r="D2792" s="25" t="s">
        <v>1548</v>
      </c>
      <c r="E2792" s="19"/>
      <c r="F2792" s="19"/>
      <c r="G2792" s="19"/>
      <c r="H2792" s="19"/>
      <c r="I2792" s="19"/>
      <c r="J2792" s="19"/>
      <c r="K2792" s="9">
        <f>K2808</f>
        <v>1</v>
      </c>
      <c r="L2792" s="9">
        <f>L2808</f>
        <v>0</v>
      </c>
      <c r="M2792" s="9">
        <f>M2808</f>
        <v>0</v>
      </c>
    </row>
    <row r="2793" spans="1:13" x14ac:dyDescent="0.35">
      <c r="A2793" s="10"/>
      <c r="B2793" s="10"/>
      <c r="C2793" s="10"/>
      <c r="D2793" s="13"/>
      <c r="E2793" s="10"/>
      <c r="F2793" s="10"/>
      <c r="G2793" s="10"/>
      <c r="H2793" s="10"/>
      <c r="I2793" s="10"/>
      <c r="J2793" s="10"/>
      <c r="K2793" s="10"/>
      <c r="L2793" s="10"/>
      <c r="M2793" s="10"/>
    </row>
    <row r="2794" spans="1:13" x14ac:dyDescent="0.35">
      <c r="A2794" s="11" t="s">
        <v>1549</v>
      </c>
      <c r="B2794" s="11" t="s">
        <v>19</v>
      </c>
      <c r="C2794" s="11" t="s">
        <v>249</v>
      </c>
      <c r="D2794" s="23" t="s">
        <v>1550</v>
      </c>
      <c r="E2794" s="10"/>
      <c r="F2794" s="10"/>
      <c r="G2794" s="10"/>
      <c r="H2794" s="10"/>
      <c r="I2794" s="10"/>
      <c r="J2794" s="10"/>
      <c r="K2794" s="12">
        <f>K2799</f>
        <v>3</v>
      </c>
      <c r="L2794" s="12">
        <f>L2799</f>
        <v>0</v>
      </c>
      <c r="M2794" s="12">
        <f>M2799</f>
        <v>0</v>
      </c>
    </row>
    <row r="2795" spans="1:13" ht="31.5" x14ac:dyDescent="0.35">
      <c r="A2795" s="10"/>
      <c r="B2795" s="10"/>
      <c r="C2795" s="10"/>
      <c r="D2795" s="13" t="s">
        <v>1551</v>
      </c>
      <c r="E2795" s="10"/>
      <c r="F2795" s="10"/>
      <c r="G2795" s="10"/>
      <c r="H2795" s="10"/>
      <c r="I2795" s="10"/>
      <c r="J2795" s="10"/>
      <c r="K2795" s="10"/>
      <c r="L2795" s="10"/>
      <c r="M2795" s="10"/>
    </row>
    <row r="2796" spans="1:13" x14ac:dyDescent="0.35">
      <c r="A2796" s="10"/>
      <c r="B2796" s="10"/>
      <c r="C2796" s="10"/>
      <c r="D2796" s="13"/>
      <c r="E2796" s="11" t="s">
        <v>26</v>
      </c>
      <c r="F2796" s="10">
        <v>1</v>
      </c>
      <c r="G2796" s="14">
        <v>0</v>
      </c>
      <c r="H2796" s="14">
        <v>0</v>
      </c>
      <c r="I2796" s="14">
        <v>0</v>
      </c>
      <c r="J2796" s="12">
        <f>F2796*(G2796+ (G2796= 0))*(H2796+ (H2796= 0))*(I2796+ (I2796= 0))</f>
        <v>1</v>
      </c>
      <c r="K2796" s="10"/>
      <c r="L2796" s="10"/>
      <c r="M2796" s="10"/>
    </row>
    <row r="2797" spans="1:13" x14ac:dyDescent="0.35">
      <c r="A2797" s="10"/>
      <c r="B2797" s="10"/>
      <c r="C2797" s="10"/>
      <c r="D2797" s="13"/>
      <c r="E2797" s="11" t="s">
        <v>27</v>
      </c>
      <c r="F2797" s="10">
        <v>1</v>
      </c>
      <c r="G2797" s="14">
        <v>0</v>
      </c>
      <c r="H2797" s="14">
        <v>0</v>
      </c>
      <c r="I2797" s="14">
        <v>0</v>
      </c>
      <c r="J2797" s="12">
        <f>F2797*(G2797+ (G2797= 0))*(H2797+ (H2797= 0))*(I2797+ (I2797= 0))</f>
        <v>1</v>
      </c>
      <c r="K2797" s="10"/>
      <c r="L2797" s="10"/>
      <c r="M2797" s="10"/>
    </row>
    <row r="2798" spans="1:13" x14ac:dyDescent="0.35">
      <c r="A2798" s="10"/>
      <c r="B2798" s="10"/>
      <c r="C2798" s="10"/>
      <c r="D2798" s="13"/>
      <c r="E2798" s="11" t="s">
        <v>28</v>
      </c>
      <c r="F2798" s="10">
        <v>1</v>
      </c>
      <c r="G2798" s="14">
        <v>0</v>
      </c>
      <c r="H2798" s="14">
        <v>0</v>
      </c>
      <c r="I2798" s="14">
        <v>0</v>
      </c>
      <c r="J2798" s="12">
        <f>F2798*(G2798+ (G2798= 0))*(H2798+ (H2798= 0))*(I2798+ (I2798= 0))</f>
        <v>1</v>
      </c>
      <c r="K2798" s="10"/>
      <c r="L2798" s="10"/>
      <c r="M2798" s="10"/>
    </row>
    <row r="2799" spans="1:13" x14ac:dyDescent="0.35">
      <c r="A2799" s="10"/>
      <c r="B2799" s="10"/>
      <c r="C2799" s="10"/>
      <c r="D2799" s="13"/>
      <c r="E2799" s="10"/>
      <c r="F2799" s="10"/>
      <c r="G2799" s="10"/>
      <c r="H2799" s="10"/>
      <c r="I2799" s="10"/>
      <c r="J2799" s="15" t="s">
        <v>1552</v>
      </c>
      <c r="K2799" s="9">
        <f>SUM(J2796:J2798)</f>
        <v>3</v>
      </c>
      <c r="L2799" s="14">
        <v>0</v>
      </c>
      <c r="M2799" s="9">
        <f>ROUND(L2799*K2799,2)</f>
        <v>0</v>
      </c>
    </row>
    <row r="2800" spans="1:13" ht="1.1499999999999999" customHeight="1" x14ac:dyDescent="0.35">
      <c r="A2800" s="16"/>
      <c r="B2800" s="16"/>
      <c r="C2800" s="16"/>
      <c r="D2800" s="24"/>
      <c r="E2800" s="16"/>
      <c r="F2800" s="16"/>
      <c r="G2800" s="16"/>
      <c r="H2800" s="16"/>
      <c r="I2800" s="16"/>
      <c r="J2800" s="16"/>
      <c r="K2800" s="16"/>
      <c r="L2800" s="16"/>
      <c r="M2800" s="16"/>
    </row>
    <row r="2801" spans="1:13" x14ac:dyDescent="0.35">
      <c r="A2801" s="11" t="s">
        <v>1553</v>
      </c>
      <c r="B2801" s="11" t="s">
        <v>19</v>
      </c>
      <c r="C2801" s="11" t="s">
        <v>249</v>
      </c>
      <c r="D2801" s="23" t="s">
        <v>1554</v>
      </c>
      <c r="E2801" s="10"/>
      <c r="F2801" s="10"/>
      <c r="G2801" s="10"/>
      <c r="H2801" s="10"/>
      <c r="I2801" s="10"/>
      <c r="J2801" s="10"/>
      <c r="K2801" s="12">
        <f>K2806</f>
        <v>3</v>
      </c>
      <c r="L2801" s="12">
        <f>L2806</f>
        <v>0</v>
      </c>
      <c r="M2801" s="12">
        <f>M2806</f>
        <v>0</v>
      </c>
    </row>
    <row r="2802" spans="1:13" ht="31.5" x14ac:dyDescent="0.35">
      <c r="A2802" s="10"/>
      <c r="B2802" s="10"/>
      <c r="C2802" s="10"/>
      <c r="D2802" s="13" t="s">
        <v>1555</v>
      </c>
      <c r="E2802" s="10"/>
      <c r="F2802" s="10"/>
      <c r="G2802" s="10"/>
      <c r="H2802" s="10"/>
      <c r="I2802" s="10"/>
      <c r="J2802" s="10"/>
      <c r="K2802" s="10"/>
      <c r="L2802" s="10"/>
      <c r="M2802" s="10"/>
    </row>
    <row r="2803" spans="1:13" x14ac:dyDescent="0.35">
      <c r="A2803" s="10"/>
      <c r="B2803" s="10"/>
      <c r="C2803" s="10"/>
      <c r="D2803" s="13"/>
      <c r="E2803" s="11" t="s">
        <v>26</v>
      </c>
      <c r="F2803" s="10">
        <v>1</v>
      </c>
      <c r="G2803" s="14">
        <v>0</v>
      </c>
      <c r="H2803" s="14">
        <v>0</v>
      </c>
      <c r="I2803" s="14">
        <v>0</v>
      </c>
      <c r="J2803" s="12">
        <f>F2803*(G2803+ (G2803= 0))*(H2803+ (H2803= 0))*(I2803+ (I2803= 0))</f>
        <v>1</v>
      </c>
      <c r="K2803" s="10"/>
      <c r="L2803" s="10"/>
      <c r="M2803" s="10"/>
    </row>
    <row r="2804" spans="1:13" x14ac:dyDescent="0.35">
      <c r="A2804" s="10"/>
      <c r="B2804" s="10"/>
      <c r="C2804" s="10"/>
      <c r="D2804" s="13"/>
      <c r="E2804" s="11" t="s">
        <v>27</v>
      </c>
      <c r="F2804" s="10">
        <v>1</v>
      </c>
      <c r="G2804" s="14">
        <v>0</v>
      </c>
      <c r="H2804" s="14">
        <v>0</v>
      </c>
      <c r="I2804" s="14">
        <v>0</v>
      </c>
      <c r="J2804" s="12">
        <f>F2804*(G2804+ (G2804= 0))*(H2804+ (H2804= 0))*(I2804+ (I2804= 0))</f>
        <v>1</v>
      </c>
      <c r="K2804" s="10"/>
      <c r="L2804" s="10"/>
      <c r="M2804" s="10"/>
    </row>
    <row r="2805" spans="1:13" x14ac:dyDescent="0.35">
      <c r="A2805" s="10"/>
      <c r="B2805" s="10"/>
      <c r="C2805" s="10"/>
      <c r="D2805" s="13"/>
      <c r="E2805" s="11" t="s">
        <v>28</v>
      </c>
      <c r="F2805" s="10">
        <v>1</v>
      </c>
      <c r="G2805" s="14">
        <v>0</v>
      </c>
      <c r="H2805" s="14">
        <v>0</v>
      </c>
      <c r="I2805" s="14">
        <v>0</v>
      </c>
      <c r="J2805" s="12">
        <f>F2805*(G2805+ (G2805= 0))*(H2805+ (H2805= 0))*(I2805+ (I2805= 0))</f>
        <v>1</v>
      </c>
      <c r="K2805" s="10"/>
      <c r="L2805" s="10"/>
      <c r="M2805" s="10"/>
    </row>
    <row r="2806" spans="1:13" x14ac:dyDescent="0.35">
      <c r="A2806" s="10"/>
      <c r="B2806" s="10"/>
      <c r="C2806" s="10"/>
      <c r="D2806" s="13"/>
      <c r="E2806" s="10"/>
      <c r="F2806" s="10"/>
      <c r="G2806" s="10"/>
      <c r="H2806" s="10"/>
      <c r="I2806" s="10"/>
      <c r="J2806" s="15" t="s">
        <v>1556</v>
      </c>
      <c r="K2806" s="9">
        <f>SUM(J2803:J2805)</f>
        <v>3</v>
      </c>
      <c r="L2806" s="14">
        <v>0</v>
      </c>
      <c r="M2806" s="9">
        <f>ROUND(L2806*K2806,2)</f>
        <v>0</v>
      </c>
    </row>
    <row r="2807" spans="1:13" ht="1.1499999999999999" customHeight="1" x14ac:dyDescent="0.35">
      <c r="A2807" s="16"/>
      <c r="B2807" s="16"/>
      <c r="C2807" s="16"/>
      <c r="D2807" s="24"/>
      <c r="E2807" s="16"/>
      <c r="F2807" s="16"/>
      <c r="G2807" s="16"/>
      <c r="H2807" s="16"/>
      <c r="I2807" s="16"/>
      <c r="J2807" s="16"/>
      <c r="K2807" s="16"/>
      <c r="L2807" s="16"/>
      <c r="M2807" s="16"/>
    </row>
    <row r="2808" spans="1:13" x14ac:dyDescent="0.35">
      <c r="A2808" s="10"/>
      <c r="B2808" s="10"/>
      <c r="C2808" s="10"/>
      <c r="D2808" s="13"/>
      <c r="E2808" s="10"/>
      <c r="F2808" s="10"/>
      <c r="G2808" s="10"/>
      <c r="H2808" s="10"/>
      <c r="I2808" s="10"/>
      <c r="J2808" s="15" t="s">
        <v>1557</v>
      </c>
      <c r="K2808" s="14">
        <v>1</v>
      </c>
      <c r="L2808" s="9">
        <f>M2799+M2806</f>
        <v>0</v>
      </c>
      <c r="M2808" s="9">
        <f>ROUND(L2808*K2808,2)</f>
        <v>0</v>
      </c>
    </row>
    <row r="2809" spans="1:13" ht="1.1499999999999999" customHeight="1" x14ac:dyDescent="0.35">
      <c r="A2809" s="16"/>
      <c r="B2809" s="16"/>
      <c r="C2809" s="16"/>
      <c r="D2809" s="24"/>
      <c r="E2809" s="16"/>
      <c r="F2809" s="16"/>
      <c r="G2809" s="16"/>
      <c r="H2809" s="16"/>
      <c r="I2809" s="16"/>
      <c r="J2809" s="16"/>
      <c r="K2809" s="16"/>
      <c r="L2809" s="16"/>
      <c r="M2809" s="16"/>
    </row>
    <row r="2810" spans="1:13" x14ac:dyDescent="0.35">
      <c r="A2810" s="10"/>
      <c r="B2810" s="10"/>
      <c r="C2810" s="10"/>
      <c r="D2810" s="13"/>
      <c r="E2810" s="10"/>
      <c r="F2810" s="10"/>
      <c r="G2810" s="10"/>
      <c r="H2810" s="10"/>
      <c r="I2810" s="10"/>
      <c r="J2810" s="15" t="s">
        <v>1558</v>
      </c>
      <c r="K2810" s="17">
        <v>1</v>
      </c>
      <c r="L2810" s="9">
        <f>M2541+M2621+M2740+M2790+M2808</f>
        <v>0</v>
      </c>
      <c r="M2810" s="9">
        <f>ROUND(L2810*K2810,2)</f>
        <v>0</v>
      </c>
    </row>
    <row r="2811" spans="1:13" ht="1.1499999999999999" customHeight="1" x14ac:dyDescent="0.35">
      <c r="A2811" s="16"/>
      <c r="B2811" s="16"/>
      <c r="C2811" s="16"/>
      <c r="D2811" s="24"/>
      <c r="E2811" s="16"/>
      <c r="F2811" s="16"/>
      <c r="G2811" s="16"/>
      <c r="H2811" s="16"/>
      <c r="I2811" s="16"/>
      <c r="J2811" s="16"/>
      <c r="K2811" s="16"/>
      <c r="L2811" s="16"/>
      <c r="M2811" s="16"/>
    </row>
    <row r="2812" spans="1:13" x14ac:dyDescent="0.35">
      <c r="A2812" s="6" t="s">
        <v>1559</v>
      </c>
      <c r="B2812" s="6" t="s">
        <v>16</v>
      </c>
      <c r="C2812" s="6" t="s">
        <v>0</v>
      </c>
      <c r="D2812" s="22" t="s">
        <v>1560</v>
      </c>
      <c r="E2812" s="7"/>
      <c r="F2812" s="7"/>
      <c r="G2812" s="7"/>
      <c r="H2812" s="7"/>
      <c r="I2812" s="7"/>
      <c r="J2812" s="7"/>
      <c r="K2812" s="8">
        <v>1</v>
      </c>
      <c r="L2812" s="9">
        <f>L2841</f>
        <v>0</v>
      </c>
      <c r="M2812" s="9">
        <f>M2841</f>
        <v>0</v>
      </c>
    </row>
    <row r="2813" spans="1:13" x14ac:dyDescent="0.35">
      <c r="A2813" s="10"/>
      <c r="B2813" s="10"/>
      <c r="C2813" s="10"/>
      <c r="D2813" s="13"/>
      <c r="E2813" s="10"/>
      <c r="F2813" s="10"/>
      <c r="G2813" s="10"/>
      <c r="H2813" s="10"/>
      <c r="I2813" s="10"/>
      <c r="J2813" s="10"/>
      <c r="K2813" s="10"/>
      <c r="L2813" s="10"/>
      <c r="M2813" s="10"/>
    </row>
    <row r="2814" spans="1:13" x14ac:dyDescent="0.35">
      <c r="A2814" s="18" t="s">
        <v>1561</v>
      </c>
      <c r="B2814" s="18" t="s">
        <v>16</v>
      </c>
      <c r="C2814" s="18" t="s">
        <v>0</v>
      </c>
      <c r="D2814" s="25" t="s">
        <v>1562</v>
      </c>
      <c r="E2814" s="19"/>
      <c r="F2814" s="19"/>
      <c r="G2814" s="19"/>
      <c r="H2814" s="19"/>
      <c r="I2814" s="19"/>
      <c r="J2814" s="19"/>
      <c r="K2814" s="9">
        <f>K2891</f>
        <v>0</v>
      </c>
      <c r="L2814" s="9">
        <f>L2891</f>
        <v>0</v>
      </c>
      <c r="M2814" s="9">
        <f>M2891</f>
        <v>0</v>
      </c>
    </row>
    <row r="2815" spans="1:13" x14ac:dyDescent="0.35">
      <c r="A2815" s="10"/>
      <c r="B2815" s="10"/>
      <c r="C2815" s="10"/>
      <c r="D2815" s="13"/>
      <c r="E2815" s="10"/>
      <c r="F2815" s="10"/>
      <c r="G2815" s="10"/>
      <c r="H2815" s="10"/>
      <c r="I2815" s="10"/>
      <c r="J2815" s="10"/>
      <c r="K2815" s="10"/>
      <c r="L2815" s="10"/>
      <c r="M2815" s="10"/>
    </row>
    <row r="2816" spans="1:13" x14ac:dyDescent="0.35">
      <c r="A2816" s="11" t="s">
        <v>1563</v>
      </c>
      <c r="B2816" s="11" t="s">
        <v>19</v>
      </c>
      <c r="C2816" s="11" t="s">
        <v>249</v>
      </c>
      <c r="D2816" s="23" t="s">
        <v>1564</v>
      </c>
      <c r="E2816" s="10"/>
      <c r="F2816" s="10"/>
      <c r="G2816" s="10"/>
      <c r="H2816" s="10"/>
      <c r="I2816" s="10"/>
      <c r="J2816" s="10"/>
      <c r="K2816" s="12">
        <f>K2819</f>
        <v>6</v>
      </c>
      <c r="L2816" s="12">
        <f>L2819</f>
        <v>0</v>
      </c>
      <c r="M2816" s="12">
        <f>M2819</f>
        <v>0</v>
      </c>
    </row>
    <row r="2817" spans="1:13" ht="42" x14ac:dyDescent="0.35">
      <c r="A2817" s="10"/>
      <c r="B2817" s="10"/>
      <c r="C2817" s="10"/>
      <c r="D2817" s="13" t="s">
        <v>1565</v>
      </c>
      <c r="E2817" s="10"/>
      <c r="F2817" s="10"/>
      <c r="G2817" s="10"/>
      <c r="H2817" s="10"/>
      <c r="I2817" s="10"/>
      <c r="J2817" s="10"/>
      <c r="K2817" s="10"/>
      <c r="L2817" s="10"/>
      <c r="M2817" s="10"/>
    </row>
    <row r="2818" spans="1:13" x14ac:dyDescent="0.35">
      <c r="A2818" s="10"/>
      <c r="B2818" s="10"/>
      <c r="C2818" s="10"/>
      <c r="D2818" s="13"/>
      <c r="E2818" s="11" t="s">
        <v>457</v>
      </c>
      <c r="F2818" s="10">
        <v>6</v>
      </c>
      <c r="G2818" s="14">
        <v>0</v>
      </c>
      <c r="H2818" s="14">
        <v>0</v>
      </c>
      <c r="I2818" s="14">
        <v>0</v>
      </c>
      <c r="J2818" s="12">
        <f>F2818*(G2818+ (G2818= 0))*(H2818+ (H2818= 0))*(I2818+ (I2818= 0))</f>
        <v>6</v>
      </c>
      <c r="K2818" s="10"/>
      <c r="L2818" s="10"/>
      <c r="M2818" s="10"/>
    </row>
    <row r="2819" spans="1:13" x14ac:dyDescent="0.35">
      <c r="A2819" s="118"/>
      <c r="B2819" s="118"/>
      <c r="C2819" s="118"/>
      <c r="D2819" s="119"/>
      <c r="E2819" s="118"/>
      <c r="F2819" s="118"/>
      <c r="G2819" s="118"/>
      <c r="H2819" s="118"/>
      <c r="I2819" s="118"/>
      <c r="J2819" s="120" t="s">
        <v>1566</v>
      </c>
      <c r="K2819" s="121">
        <f>SUM(J2818:J2818)</f>
        <v>6</v>
      </c>
      <c r="L2819" s="126">
        <v>0</v>
      </c>
      <c r="M2819" s="121">
        <f>ROUND(L2819*K2819,2)</f>
        <v>0</v>
      </c>
    </row>
    <row r="2820" spans="1:13" x14ac:dyDescent="0.35">
      <c r="A2820" s="11" t="s">
        <v>1567</v>
      </c>
      <c r="B2820" s="11" t="s">
        <v>19</v>
      </c>
      <c r="C2820" s="11" t="s">
        <v>249</v>
      </c>
      <c r="D2820" s="23" t="s">
        <v>1568</v>
      </c>
      <c r="E2820" s="10"/>
      <c r="F2820" s="10"/>
      <c r="G2820" s="10"/>
      <c r="H2820" s="10"/>
      <c r="I2820" s="10"/>
      <c r="J2820" s="10"/>
      <c r="K2820" s="12">
        <f>K2823</f>
        <v>1</v>
      </c>
      <c r="L2820" s="12">
        <f>L2823</f>
        <v>0</v>
      </c>
      <c r="M2820" s="12">
        <f>M2823</f>
        <v>0</v>
      </c>
    </row>
    <row r="2821" spans="1:13" ht="189" x14ac:dyDescent="0.35">
      <c r="A2821" s="10"/>
      <c r="B2821" s="10"/>
      <c r="C2821" s="10"/>
      <c r="D2821" s="13" t="s">
        <v>1569</v>
      </c>
      <c r="E2821" s="10"/>
      <c r="F2821" s="10"/>
      <c r="G2821" s="10"/>
      <c r="H2821" s="10"/>
      <c r="I2821" s="10"/>
      <c r="J2821" s="10"/>
      <c r="K2821" s="10"/>
      <c r="L2821" s="10"/>
      <c r="M2821" s="10"/>
    </row>
    <row r="2822" spans="1:13" x14ac:dyDescent="0.35">
      <c r="A2822" s="10"/>
      <c r="B2822" s="10"/>
      <c r="C2822" s="10"/>
      <c r="D2822" s="13"/>
      <c r="E2822" s="11" t="s">
        <v>1570</v>
      </c>
      <c r="F2822" s="10">
        <v>1</v>
      </c>
      <c r="G2822" s="14">
        <v>0</v>
      </c>
      <c r="H2822" s="14">
        <v>0</v>
      </c>
      <c r="I2822" s="14">
        <v>0</v>
      </c>
      <c r="J2822" s="12">
        <f>F2822*(G2822+ (G2822= 0))*(H2822+ (H2822= 0))*(I2822+ (I2822= 0))</f>
        <v>1</v>
      </c>
      <c r="K2822" s="10"/>
      <c r="L2822" s="10"/>
      <c r="M2822" s="10"/>
    </row>
    <row r="2823" spans="1:13" x14ac:dyDescent="0.35">
      <c r="A2823" s="118"/>
      <c r="B2823" s="118"/>
      <c r="C2823" s="118"/>
      <c r="D2823" s="119"/>
      <c r="E2823" s="118"/>
      <c r="F2823" s="118"/>
      <c r="G2823" s="118"/>
      <c r="H2823" s="118"/>
      <c r="I2823" s="118"/>
      <c r="J2823" s="120" t="s">
        <v>1567</v>
      </c>
      <c r="K2823" s="121">
        <f>SUM(J2822:J2822)</f>
        <v>1</v>
      </c>
      <c r="L2823" s="126">
        <v>0</v>
      </c>
      <c r="M2823" s="121">
        <f>ROUND(L2823*K2823,2)</f>
        <v>0</v>
      </c>
    </row>
    <row r="2824" spans="1:13" x14ac:dyDescent="0.35">
      <c r="A2824" s="10"/>
      <c r="B2824" s="10"/>
      <c r="C2824" s="10"/>
      <c r="D2824" s="13"/>
      <c r="E2824" s="10"/>
      <c r="F2824" s="10"/>
      <c r="G2824" s="10"/>
      <c r="H2824" s="10"/>
      <c r="I2824" s="10"/>
      <c r="J2824" s="15" t="s">
        <v>1571</v>
      </c>
      <c r="K2824" s="14">
        <v>1</v>
      </c>
      <c r="L2824" s="9">
        <f>M2819+M2823</f>
        <v>0</v>
      </c>
      <c r="M2824" s="9">
        <f>ROUND(L2824*K2824,2)</f>
        <v>0</v>
      </c>
    </row>
    <row r="2825" spans="1:13" ht="1.1499999999999999" customHeight="1" x14ac:dyDescent="0.35">
      <c r="A2825" s="16"/>
      <c r="B2825" s="16"/>
      <c r="C2825" s="16"/>
      <c r="D2825" s="24"/>
      <c r="E2825" s="16"/>
      <c r="F2825" s="16"/>
      <c r="G2825" s="16"/>
      <c r="H2825" s="16"/>
      <c r="I2825" s="16"/>
      <c r="J2825" s="16"/>
      <c r="K2825" s="16"/>
      <c r="L2825" s="16"/>
      <c r="M2825" s="16"/>
    </row>
    <row r="2826" spans="1:13" x14ac:dyDescent="0.35">
      <c r="A2826" s="18" t="s">
        <v>1572</v>
      </c>
      <c r="B2826" s="18" t="s">
        <v>16</v>
      </c>
      <c r="C2826" s="18" t="s">
        <v>0</v>
      </c>
      <c r="D2826" s="25" t="s">
        <v>1573</v>
      </c>
      <c r="E2826" s="19"/>
      <c r="F2826" s="19"/>
      <c r="G2826" s="19"/>
      <c r="H2826" s="19"/>
      <c r="I2826" s="19"/>
      <c r="J2826" s="19"/>
      <c r="K2826" s="9">
        <f>K2903</f>
        <v>0</v>
      </c>
      <c r="L2826" s="9">
        <f>L2903</f>
        <v>0</v>
      </c>
      <c r="M2826" s="9">
        <f>M2903</f>
        <v>0</v>
      </c>
    </row>
    <row r="2827" spans="1:13" x14ac:dyDescent="0.35">
      <c r="A2827" s="10"/>
      <c r="B2827" s="10"/>
      <c r="C2827" s="10"/>
      <c r="D2827" s="13"/>
      <c r="E2827" s="10"/>
      <c r="F2827" s="10"/>
      <c r="G2827" s="10"/>
      <c r="H2827" s="10"/>
      <c r="I2827" s="10"/>
      <c r="J2827" s="10"/>
      <c r="K2827" s="10"/>
      <c r="L2827" s="10"/>
      <c r="M2827" s="10"/>
    </row>
    <row r="2828" spans="1:13" x14ac:dyDescent="0.35">
      <c r="A2828" s="11" t="s">
        <v>1574</v>
      </c>
      <c r="B2828" s="11" t="s">
        <v>19</v>
      </c>
      <c r="C2828" s="11" t="s">
        <v>249</v>
      </c>
      <c r="D2828" s="23" t="s">
        <v>1618</v>
      </c>
      <c r="E2828" s="10"/>
      <c r="F2828" s="10"/>
      <c r="G2828" s="10"/>
      <c r="H2828" s="10"/>
      <c r="I2828" s="10"/>
      <c r="J2828" s="10"/>
      <c r="K2828" s="12">
        <f>K2831</f>
        <v>1</v>
      </c>
      <c r="L2828" s="12">
        <f>L2831</f>
        <v>0</v>
      </c>
      <c r="M2828" s="12">
        <f>M2831</f>
        <v>0</v>
      </c>
    </row>
    <row r="2829" spans="1:13" ht="31.5" x14ac:dyDescent="0.35">
      <c r="A2829" s="10"/>
      <c r="B2829" s="10"/>
      <c r="C2829" s="10"/>
      <c r="D2829" s="13" t="s">
        <v>1619</v>
      </c>
      <c r="E2829" s="10"/>
      <c r="F2829" s="10"/>
      <c r="G2829" s="10"/>
      <c r="H2829" s="10"/>
      <c r="I2829" s="10"/>
      <c r="J2829" s="10"/>
      <c r="K2829" s="10"/>
      <c r="L2829" s="10"/>
      <c r="M2829" s="10"/>
    </row>
    <row r="2830" spans="1:13" x14ac:dyDescent="0.35">
      <c r="A2830" s="10"/>
      <c r="B2830" s="10"/>
      <c r="C2830" s="10"/>
      <c r="D2830" s="13"/>
      <c r="E2830" s="11" t="s">
        <v>1570</v>
      </c>
      <c r="F2830" s="10">
        <v>1</v>
      </c>
      <c r="G2830" s="14">
        <v>0</v>
      </c>
      <c r="H2830" s="14">
        <v>0</v>
      </c>
      <c r="I2830" s="14">
        <v>0</v>
      </c>
      <c r="J2830" s="12">
        <f>F2830*(G2830+ (G2830= 0))*(H2830+ (H2830= 0))*(I2830+ (I2830= 0))</f>
        <v>1</v>
      </c>
      <c r="K2830" s="10"/>
      <c r="L2830" s="10"/>
      <c r="M2830" s="10"/>
    </row>
    <row r="2831" spans="1:13" x14ac:dyDescent="0.35">
      <c r="A2831" s="118"/>
      <c r="B2831" s="118"/>
      <c r="C2831" s="118"/>
      <c r="D2831" s="119"/>
      <c r="E2831" s="118"/>
      <c r="F2831" s="118"/>
      <c r="G2831" s="118"/>
      <c r="H2831" s="118"/>
      <c r="I2831" s="118"/>
      <c r="J2831" s="120" t="s">
        <v>1575</v>
      </c>
      <c r="K2831" s="121">
        <f>SUM(J2830:J2830)</f>
        <v>1</v>
      </c>
      <c r="L2831" s="126">
        <v>0</v>
      </c>
      <c r="M2831" s="121">
        <f>ROUND(L2831*K2831,2)</f>
        <v>0</v>
      </c>
    </row>
    <row r="2832" spans="1:13" x14ac:dyDescent="0.35">
      <c r="A2832" s="118"/>
      <c r="B2832" s="118"/>
      <c r="C2832" s="118"/>
      <c r="D2832" s="119"/>
      <c r="E2832" s="118"/>
      <c r="F2832" s="118"/>
      <c r="G2832" s="118"/>
      <c r="H2832" s="118"/>
      <c r="I2832" s="118"/>
      <c r="J2832" s="120" t="s">
        <v>1572</v>
      </c>
      <c r="K2832" s="122">
        <v>1</v>
      </c>
      <c r="L2832" s="121">
        <f>M2831</f>
        <v>0</v>
      </c>
      <c r="M2832" s="121">
        <f>ROUND(L2832*K2832,2)</f>
        <v>0</v>
      </c>
    </row>
    <row r="2833" spans="1:13" x14ac:dyDescent="0.35">
      <c r="A2833" s="18" t="s">
        <v>1576</v>
      </c>
      <c r="B2833" s="18" t="s">
        <v>16</v>
      </c>
      <c r="C2833" s="18" t="s">
        <v>0</v>
      </c>
      <c r="D2833" s="25" t="s">
        <v>1577</v>
      </c>
      <c r="E2833" s="19"/>
      <c r="F2833" s="19"/>
      <c r="G2833" s="19"/>
      <c r="H2833" s="19"/>
      <c r="I2833" s="19"/>
      <c r="J2833" s="19"/>
      <c r="K2833" s="9">
        <f>K2910</f>
        <v>0</v>
      </c>
      <c r="L2833" s="9">
        <f>L2910</f>
        <v>0</v>
      </c>
      <c r="M2833" s="9">
        <f>M2910</f>
        <v>0</v>
      </c>
    </row>
    <row r="2834" spans="1:13" x14ac:dyDescent="0.35">
      <c r="A2834" s="10"/>
      <c r="B2834" s="10"/>
      <c r="C2834" s="10"/>
      <c r="D2834" s="13"/>
      <c r="E2834" s="10"/>
      <c r="F2834" s="10"/>
      <c r="G2834" s="10"/>
      <c r="H2834" s="10"/>
      <c r="I2834" s="10"/>
      <c r="J2834" s="10"/>
      <c r="K2834" s="10"/>
      <c r="L2834" s="10"/>
      <c r="M2834" s="10"/>
    </row>
    <row r="2835" spans="1:13" x14ac:dyDescent="0.35">
      <c r="A2835" s="11" t="s">
        <v>1578</v>
      </c>
      <c r="B2835" s="11" t="s">
        <v>19</v>
      </c>
      <c r="C2835" s="11" t="s">
        <v>249</v>
      </c>
      <c r="D2835" s="23" t="s">
        <v>1579</v>
      </c>
      <c r="E2835" s="10"/>
      <c r="F2835" s="10"/>
      <c r="G2835" s="10"/>
      <c r="H2835" s="10"/>
      <c r="I2835" s="10"/>
      <c r="J2835" s="10"/>
      <c r="K2835" s="12">
        <f>K2839</f>
        <v>164</v>
      </c>
      <c r="L2835" s="12">
        <f>L2839</f>
        <v>0</v>
      </c>
      <c r="M2835" s="12">
        <f>M2839</f>
        <v>0</v>
      </c>
    </row>
    <row r="2836" spans="1:13" ht="21" x14ac:dyDescent="0.35">
      <c r="A2836" s="10"/>
      <c r="B2836" s="10"/>
      <c r="C2836" s="10"/>
      <c r="D2836" s="13" t="s">
        <v>1580</v>
      </c>
      <c r="E2836" s="10"/>
      <c r="F2836" s="10"/>
      <c r="G2836" s="10"/>
      <c r="H2836" s="10"/>
      <c r="I2836" s="10"/>
      <c r="J2836" s="10"/>
      <c r="K2836" s="10"/>
      <c r="L2836" s="10"/>
      <c r="M2836" s="10"/>
    </row>
    <row r="2837" spans="1:13" x14ac:dyDescent="0.35">
      <c r="A2837" s="10"/>
      <c r="B2837" s="10"/>
      <c r="C2837" s="10"/>
      <c r="D2837" s="13"/>
      <c r="E2837" s="11" t="s">
        <v>25</v>
      </c>
      <c r="F2837" s="10">
        <v>1</v>
      </c>
      <c r="G2837" s="14">
        <v>17</v>
      </c>
      <c r="H2837" s="14">
        <v>0</v>
      </c>
      <c r="I2837" s="14">
        <v>0</v>
      </c>
      <c r="J2837" s="12">
        <f>F2837*(G2837+ (G2837= 0))*(H2837+ (H2837= 0))*(I2837+ (I2837= 0))</f>
        <v>17</v>
      </c>
      <c r="K2837" s="10"/>
      <c r="L2837" s="10"/>
      <c r="M2837" s="10"/>
    </row>
    <row r="2838" spans="1:13" x14ac:dyDescent="0.35">
      <c r="A2838" s="10"/>
      <c r="B2838" s="10"/>
      <c r="C2838" s="10"/>
      <c r="D2838" s="13"/>
      <c r="E2838" s="11" t="s">
        <v>1581</v>
      </c>
      <c r="F2838" s="10">
        <v>3</v>
      </c>
      <c r="G2838" s="14">
        <v>49</v>
      </c>
      <c r="H2838" s="14">
        <v>0</v>
      </c>
      <c r="I2838" s="14">
        <v>0</v>
      </c>
      <c r="J2838" s="12">
        <f>F2838*(G2838+ (G2838= 0))*(H2838+ (H2838= 0))*(I2838+ (I2838= 0))</f>
        <v>147</v>
      </c>
      <c r="K2838" s="10"/>
      <c r="L2838" s="10"/>
      <c r="M2838" s="10"/>
    </row>
    <row r="2839" spans="1:13" x14ac:dyDescent="0.35">
      <c r="A2839" s="118"/>
      <c r="B2839" s="118"/>
      <c r="C2839" s="118"/>
      <c r="D2839" s="119"/>
      <c r="E2839" s="118"/>
      <c r="F2839" s="118"/>
      <c r="G2839" s="118"/>
      <c r="H2839" s="118"/>
      <c r="I2839" s="118"/>
      <c r="J2839" s="120" t="s">
        <v>1582</v>
      </c>
      <c r="K2839" s="121">
        <f>SUM(J2837:J2838)</f>
        <v>164</v>
      </c>
      <c r="L2839" s="126">
        <v>0</v>
      </c>
      <c r="M2839" s="121">
        <f>ROUND(L2839*K2839,2)</f>
        <v>0</v>
      </c>
    </row>
    <row r="2840" spans="1:13" x14ac:dyDescent="0.35">
      <c r="A2840" s="118"/>
      <c r="B2840" s="118"/>
      <c r="C2840" s="118"/>
      <c r="D2840" s="119"/>
      <c r="E2840" s="118"/>
      <c r="F2840" s="118"/>
      <c r="G2840" s="118"/>
      <c r="H2840" s="118"/>
      <c r="I2840" s="118"/>
      <c r="J2840" s="120" t="s">
        <v>1576</v>
      </c>
      <c r="K2840" s="122">
        <v>1</v>
      </c>
      <c r="L2840" s="121">
        <f>M2839</f>
        <v>0</v>
      </c>
      <c r="M2840" s="121">
        <f>ROUND(L2840*K2840,2)</f>
        <v>0</v>
      </c>
    </row>
    <row r="2841" spans="1:13" x14ac:dyDescent="0.35">
      <c r="A2841" s="118"/>
      <c r="B2841" s="118"/>
      <c r="C2841" s="118"/>
      <c r="D2841" s="119"/>
      <c r="E2841" s="118"/>
      <c r="F2841" s="118"/>
      <c r="G2841" s="118"/>
      <c r="H2841" s="118"/>
      <c r="I2841" s="118"/>
      <c r="J2841" s="120" t="s">
        <v>1559</v>
      </c>
      <c r="K2841" s="124">
        <v>1</v>
      </c>
      <c r="L2841" s="121">
        <f>M2824+M2832+M2840</f>
        <v>0</v>
      </c>
      <c r="M2841" s="121">
        <f>ROUND(L2841*K2841,2)</f>
        <v>0</v>
      </c>
    </row>
    <row r="2842" spans="1:13" x14ac:dyDescent="0.35">
      <c r="A2842" s="10"/>
      <c r="B2842" s="10"/>
      <c r="C2842" s="10"/>
      <c r="D2842" s="13"/>
      <c r="E2842" s="10"/>
      <c r="F2842" s="10"/>
      <c r="G2842" s="10"/>
      <c r="H2842" s="10"/>
      <c r="I2842" s="10"/>
      <c r="J2842" s="15" t="s">
        <v>1583</v>
      </c>
      <c r="K2842" s="17">
        <v>1</v>
      </c>
      <c r="L2842" s="9">
        <f>M254+M256+M679+M786+M826+M920+M1062+M1127+M1144+M1176+M2454+M2460+M2466+M2472+M2810+M614+M2841</f>
        <v>0</v>
      </c>
      <c r="M2842" s="9">
        <f>ROUND(L2842*K2842,2)</f>
        <v>0</v>
      </c>
    </row>
    <row r="2843" spans="1:13" x14ac:dyDescent="0.35">
      <c r="A2843" s="10"/>
      <c r="B2843" s="10"/>
      <c r="C2843" s="10"/>
      <c r="D2843" s="13"/>
      <c r="E2843" s="10"/>
      <c r="F2843" s="10"/>
      <c r="G2843" s="10"/>
      <c r="H2843" s="10"/>
      <c r="I2843" s="10"/>
      <c r="J2843" s="10"/>
      <c r="K2843" s="10"/>
      <c r="L2843" s="10"/>
      <c r="M2843" s="10"/>
    </row>
    <row r="2844" spans="1:13" x14ac:dyDescent="0.35">
      <c r="B2844" s="97"/>
    </row>
    <row r="2845" spans="1:13" x14ac:dyDescent="0.35">
      <c r="B2845" s="97"/>
    </row>
    <row r="2846" spans="1:13" x14ac:dyDescent="0.35">
      <c r="B2846" s="97"/>
    </row>
    <row r="2847" spans="1:13" x14ac:dyDescent="0.35">
      <c r="B2847" s="97"/>
    </row>
    <row r="2848" spans="1:13" x14ac:dyDescent="0.35">
      <c r="B2848" s="97"/>
    </row>
    <row r="2849" spans="2:2" x14ac:dyDescent="0.35">
      <c r="B2849" s="97"/>
    </row>
    <row r="2850" spans="2:2" x14ac:dyDescent="0.35">
      <c r="B2850" s="97"/>
    </row>
    <row r="2851" spans="2:2" x14ac:dyDescent="0.35">
      <c r="B2851" s="97"/>
    </row>
    <row r="2852" spans="2:2" x14ac:dyDescent="0.35">
      <c r="B2852" s="97"/>
    </row>
    <row r="2853" spans="2:2" x14ac:dyDescent="0.35">
      <c r="B2853" s="97"/>
    </row>
    <row r="2854" spans="2:2" x14ac:dyDescent="0.35">
      <c r="B2854" s="97"/>
    </row>
    <row r="2855" spans="2:2" x14ac:dyDescent="0.35">
      <c r="B2855" s="97"/>
    </row>
    <row r="2856" spans="2:2" x14ac:dyDescent="0.35">
      <c r="B2856" s="97"/>
    </row>
    <row r="2857" spans="2:2" x14ac:dyDescent="0.35">
      <c r="B2857" s="97"/>
    </row>
    <row r="2858" spans="2:2" x14ac:dyDescent="0.35">
      <c r="B2858" s="97"/>
    </row>
    <row r="2859" spans="2:2" x14ac:dyDescent="0.35">
      <c r="B2859" s="97"/>
    </row>
    <row r="2860" spans="2:2" x14ac:dyDescent="0.35">
      <c r="B2860" s="97"/>
    </row>
    <row r="2861" spans="2:2" x14ac:dyDescent="0.35">
      <c r="B2861" s="97"/>
    </row>
    <row r="2862" spans="2:2" x14ac:dyDescent="0.35">
      <c r="B2862" s="97"/>
    </row>
    <row r="2863" spans="2:2" x14ac:dyDescent="0.35">
      <c r="B2863" s="97"/>
    </row>
    <row r="2864" spans="2:2" x14ac:dyDescent="0.35">
      <c r="B2864" s="97"/>
    </row>
    <row r="2865" spans="2:2" x14ac:dyDescent="0.35">
      <c r="B2865" s="97"/>
    </row>
    <row r="2866" spans="2:2" x14ac:dyDescent="0.35">
      <c r="B2866" s="97"/>
    </row>
    <row r="2867" spans="2:2" x14ac:dyDescent="0.35">
      <c r="B2867" s="97"/>
    </row>
    <row r="2868" spans="2:2" x14ac:dyDescent="0.35">
      <c r="B2868" s="97"/>
    </row>
    <row r="2869" spans="2:2" x14ac:dyDescent="0.35">
      <c r="B2869" s="97"/>
    </row>
    <row r="2870" spans="2:2" x14ac:dyDescent="0.35">
      <c r="B2870" s="97"/>
    </row>
    <row r="2871" spans="2:2" x14ac:dyDescent="0.35">
      <c r="B2871" s="97"/>
    </row>
    <row r="2872" spans="2:2" x14ac:dyDescent="0.35">
      <c r="B2872" s="97"/>
    </row>
    <row r="2873" spans="2:2" x14ac:dyDescent="0.35">
      <c r="B2873" s="97"/>
    </row>
    <row r="2874" spans="2:2" x14ac:dyDescent="0.35">
      <c r="B2874" s="97"/>
    </row>
    <row r="2875" spans="2:2" x14ac:dyDescent="0.35">
      <c r="B2875" s="97"/>
    </row>
    <row r="2876" spans="2:2" x14ac:dyDescent="0.35">
      <c r="B2876" s="97"/>
    </row>
    <row r="2877" spans="2:2" x14ac:dyDescent="0.35">
      <c r="B2877" s="97"/>
    </row>
    <row r="2878" spans="2:2" x14ac:dyDescent="0.35">
      <c r="B2878" s="97"/>
    </row>
    <row r="2879" spans="2:2" x14ac:dyDescent="0.35">
      <c r="B2879" s="97"/>
    </row>
    <row r="2880" spans="2:2" x14ac:dyDescent="0.35">
      <c r="B2880" s="97"/>
    </row>
    <row r="2881" spans="2:2" x14ac:dyDescent="0.35">
      <c r="B2881" s="97"/>
    </row>
    <row r="2882" spans="2:2" x14ac:dyDescent="0.35">
      <c r="B2882" s="97"/>
    </row>
    <row r="2883" spans="2:2" x14ac:dyDescent="0.35">
      <c r="B2883" s="97"/>
    </row>
    <row r="2884" spans="2:2" x14ac:dyDescent="0.35">
      <c r="B2884" s="97"/>
    </row>
    <row r="2885" spans="2:2" x14ac:dyDescent="0.35">
      <c r="B2885" s="97"/>
    </row>
    <row r="2886" spans="2:2" x14ac:dyDescent="0.35">
      <c r="B2886" s="97"/>
    </row>
    <row r="2887" spans="2:2" x14ac:dyDescent="0.35">
      <c r="B2887" s="97"/>
    </row>
    <row r="2888" spans="2:2" x14ac:dyDescent="0.35">
      <c r="B2888" s="97"/>
    </row>
    <row r="2889" spans="2:2" x14ac:dyDescent="0.35">
      <c r="B2889" s="97"/>
    </row>
    <row r="2890" spans="2:2" x14ac:dyDescent="0.35">
      <c r="B2890" s="97"/>
    </row>
    <row r="2891" spans="2:2" x14ac:dyDescent="0.35">
      <c r="B2891" s="97"/>
    </row>
    <row r="2892" spans="2:2" x14ac:dyDescent="0.35">
      <c r="B2892" s="97"/>
    </row>
    <row r="2893" spans="2:2" x14ac:dyDescent="0.35">
      <c r="B2893" s="97"/>
    </row>
    <row r="2894" spans="2:2" x14ac:dyDescent="0.35">
      <c r="B2894" s="97"/>
    </row>
    <row r="2895" spans="2:2" x14ac:dyDescent="0.35">
      <c r="B2895" s="97"/>
    </row>
    <row r="2896" spans="2:2" x14ac:dyDescent="0.35">
      <c r="B2896" s="97"/>
    </row>
    <row r="2897" spans="2:2" x14ac:dyDescent="0.35">
      <c r="B2897" s="97"/>
    </row>
    <row r="2898" spans="2:2" x14ac:dyDescent="0.35">
      <c r="B2898" s="97"/>
    </row>
    <row r="2899" spans="2:2" x14ac:dyDescent="0.35">
      <c r="B2899" s="97"/>
    </row>
    <row r="2900" spans="2:2" x14ac:dyDescent="0.35">
      <c r="B2900" s="97"/>
    </row>
    <row r="2901" spans="2:2" x14ac:dyDescent="0.35">
      <c r="B2901" s="97"/>
    </row>
    <row r="2902" spans="2:2" x14ac:dyDescent="0.35">
      <c r="B2902" s="97"/>
    </row>
    <row r="2903" spans="2:2" x14ac:dyDescent="0.35">
      <c r="B2903" s="97"/>
    </row>
    <row r="2904" spans="2:2" x14ac:dyDescent="0.35">
      <c r="B2904" s="97"/>
    </row>
    <row r="2905" spans="2:2" x14ac:dyDescent="0.35">
      <c r="B2905" s="97"/>
    </row>
    <row r="2906" spans="2:2" x14ac:dyDescent="0.35">
      <c r="B2906" s="97"/>
    </row>
    <row r="2907" spans="2:2" x14ac:dyDescent="0.35">
      <c r="B2907" s="97"/>
    </row>
    <row r="2908" spans="2:2" x14ac:dyDescent="0.35">
      <c r="B2908" s="97"/>
    </row>
    <row r="2909" spans="2:2" x14ac:dyDescent="0.35">
      <c r="B2909" s="97"/>
    </row>
    <row r="2910" spans="2:2" x14ac:dyDescent="0.35">
      <c r="B2910" s="97"/>
    </row>
    <row r="2911" spans="2:2" x14ac:dyDescent="0.35">
      <c r="B2911" s="97"/>
    </row>
    <row r="2912" spans="2:2" x14ac:dyDescent="0.35">
      <c r="B2912" s="97"/>
    </row>
    <row r="2913" spans="2:2" x14ac:dyDescent="0.35">
      <c r="B2913" s="97"/>
    </row>
    <row r="2914" spans="2:2" x14ac:dyDescent="0.35">
      <c r="B2914" s="97"/>
    </row>
    <row r="2915" spans="2:2" x14ac:dyDescent="0.35">
      <c r="B2915" s="97"/>
    </row>
    <row r="2916" spans="2:2" x14ac:dyDescent="0.35">
      <c r="B2916" s="97"/>
    </row>
    <row r="2917" spans="2:2" x14ac:dyDescent="0.35">
      <c r="B2917" s="97"/>
    </row>
    <row r="2918" spans="2:2" x14ac:dyDescent="0.35">
      <c r="B2918" s="97"/>
    </row>
    <row r="2919" spans="2:2" x14ac:dyDescent="0.35">
      <c r="B2919" s="97"/>
    </row>
    <row r="2920" spans="2:2" x14ac:dyDescent="0.35">
      <c r="B2920" s="97"/>
    </row>
    <row r="2921" spans="2:2" x14ac:dyDescent="0.35">
      <c r="B2921" s="97"/>
    </row>
    <row r="2922" spans="2:2" x14ac:dyDescent="0.35">
      <c r="B2922" s="97"/>
    </row>
    <row r="2923" spans="2:2" x14ac:dyDescent="0.35">
      <c r="B2923" s="97"/>
    </row>
    <row r="2924" spans="2:2" x14ac:dyDescent="0.35">
      <c r="B2924" s="97"/>
    </row>
    <row r="2925" spans="2:2" x14ac:dyDescent="0.35">
      <c r="B2925" s="97"/>
    </row>
    <row r="2926" spans="2:2" x14ac:dyDescent="0.35">
      <c r="B2926" s="97"/>
    </row>
    <row r="2927" spans="2:2" x14ac:dyDescent="0.35">
      <c r="B2927" s="97"/>
    </row>
    <row r="2928" spans="2:2" x14ac:dyDescent="0.35">
      <c r="B2928" s="97"/>
    </row>
    <row r="2929" spans="2:2" x14ac:dyDescent="0.35">
      <c r="B2929" s="97"/>
    </row>
    <row r="2930" spans="2:2" x14ac:dyDescent="0.35">
      <c r="B2930" s="97"/>
    </row>
    <row r="2931" spans="2:2" x14ac:dyDescent="0.35">
      <c r="B2931" s="97"/>
    </row>
    <row r="2932" spans="2:2" x14ac:dyDescent="0.35">
      <c r="B2932" s="97"/>
    </row>
    <row r="2933" spans="2:2" x14ac:dyDescent="0.35">
      <c r="B2933" s="97"/>
    </row>
    <row r="2934" spans="2:2" x14ac:dyDescent="0.35">
      <c r="B2934" s="97"/>
    </row>
  </sheetData>
  <mergeCells count="36">
    <mergeCell ref="A430:B430"/>
    <mergeCell ref="A289:B289"/>
    <mergeCell ref="A323:B323"/>
    <mergeCell ref="A392:B392"/>
    <mergeCell ref="A402:B402"/>
    <mergeCell ref="A403:B403"/>
    <mergeCell ref="A407:B407"/>
    <mergeCell ref="A408:B408"/>
    <mergeCell ref="A2:D2"/>
    <mergeCell ref="A257:D257"/>
    <mergeCell ref="A282:D282"/>
    <mergeCell ref="A429:D429"/>
    <mergeCell ref="A258:B258"/>
    <mergeCell ref="A283:B283"/>
    <mergeCell ref="A400:B400"/>
    <mergeCell ref="A410:B410"/>
    <mergeCell ref="A421:B421"/>
    <mergeCell ref="A427:B427"/>
    <mergeCell ref="A610:B610"/>
    <mergeCell ref="A586:B586"/>
    <mergeCell ref="A598:B598"/>
    <mergeCell ref="A599:B599"/>
    <mergeCell ref="A568:D568"/>
    <mergeCell ref="A605:M605"/>
    <mergeCell ref="A555:B555"/>
    <mergeCell ref="A562:B562"/>
    <mergeCell ref="A592:B592"/>
    <mergeCell ref="A593:B593"/>
    <mergeCell ref="A581:B581"/>
    <mergeCell ref="A539:B539"/>
    <mergeCell ref="A549:B549"/>
    <mergeCell ref="A550:B550"/>
    <mergeCell ref="A554:B554"/>
    <mergeCell ref="A437:B437"/>
    <mergeCell ref="A471:B471"/>
    <mergeCell ref="A505:B505"/>
  </mergeCells>
  <conditionalFormatting sqref="A323">
    <cfRule type="expression" dxfId="61" priority="51" stopIfTrue="1">
      <formula>#REF!&gt;#REF!</formula>
    </cfRule>
  </conditionalFormatting>
  <conditionalFormatting sqref="A400">
    <cfRule type="expression" dxfId="60" priority="164" stopIfTrue="1">
      <formula>#REF!&gt;#REF!</formula>
    </cfRule>
  </conditionalFormatting>
  <conditionalFormatting sqref="A407:A408">
    <cfRule type="expression" dxfId="59" priority="123" stopIfTrue="1">
      <formula>#REF!&gt;#REF!</formula>
    </cfRule>
  </conditionalFormatting>
  <conditionalFormatting sqref="A421">
    <cfRule type="expression" dxfId="58" priority="163" stopIfTrue="1">
      <formula>#REF!&gt;#REF!</formula>
    </cfRule>
  </conditionalFormatting>
  <conditionalFormatting sqref="A427">
    <cfRule type="expression" dxfId="57" priority="106" stopIfTrue="1">
      <formula>#REF!&gt;#REF!</formula>
    </cfRule>
  </conditionalFormatting>
  <conditionalFormatting sqref="A554:A555">
    <cfRule type="expression" dxfId="56" priority="63" stopIfTrue="1">
      <formula>#REF!&gt;#REF!</formula>
    </cfRule>
  </conditionalFormatting>
  <conditionalFormatting sqref="B264">
    <cfRule type="expression" dxfId="55" priority="166" stopIfTrue="1">
      <formula>#REF!&gt;#REF!</formula>
    </cfRule>
  </conditionalFormatting>
  <conditionalFormatting sqref="B271:B280">
    <cfRule type="expression" dxfId="54" priority="113" stopIfTrue="1">
      <formula>#REF!&gt;#REF!</formula>
    </cfRule>
  </conditionalFormatting>
  <conditionalFormatting sqref="B290:B293">
    <cfRule type="expression" dxfId="53" priority="148" stopIfTrue="1">
      <formula>#REF!&gt;#REF!</formula>
    </cfRule>
  </conditionalFormatting>
  <conditionalFormatting sqref="B298:B319">
    <cfRule type="expression" dxfId="52" priority="49" stopIfTrue="1">
      <formula>#REF!&gt;#REF!</formula>
    </cfRule>
  </conditionalFormatting>
  <conditionalFormatting sqref="B321">
    <cfRule type="expression" dxfId="51" priority="47" stopIfTrue="1">
      <formula>#REF!&gt;#REF!</formula>
    </cfRule>
  </conditionalFormatting>
  <conditionalFormatting sqref="B324:B327">
    <cfRule type="expression" dxfId="50" priority="44" stopIfTrue="1">
      <formula>#REF!&gt;#REF!</formula>
    </cfRule>
  </conditionalFormatting>
  <conditionalFormatting sqref="B332:B353">
    <cfRule type="expression" dxfId="49" priority="42" stopIfTrue="1">
      <formula>#REF!&gt;#REF!</formula>
    </cfRule>
  </conditionalFormatting>
  <conditionalFormatting sqref="B355">
    <cfRule type="expression" dxfId="48" priority="154" stopIfTrue="1">
      <formula>#REF!&gt;#REF!</formula>
    </cfRule>
  </conditionalFormatting>
  <conditionalFormatting sqref="B358:B362">
    <cfRule type="expression" dxfId="47" priority="40" stopIfTrue="1">
      <formula>#REF!&gt;#REF!</formula>
    </cfRule>
  </conditionalFormatting>
  <conditionalFormatting sqref="B365">
    <cfRule type="expression" dxfId="46" priority="38" stopIfTrue="1">
      <formula>#REF!&gt;#REF!</formula>
    </cfRule>
  </conditionalFormatting>
  <conditionalFormatting sqref="B367:B388">
    <cfRule type="expression" dxfId="45" priority="36" stopIfTrue="1">
      <formula>#REF!&gt;#REF!</formula>
    </cfRule>
  </conditionalFormatting>
  <conditionalFormatting sqref="B390">
    <cfRule type="expression" dxfId="44" priority="33" stopIfTrue="1">
      <formula>#REF!&gt;#REF!</formula>
    </cfRule>
  </conditionalFormatting>
  <conditionalFormatting sqref="B393:B399">
    <cfRule type="expression" dxfId="43" priority="130" stopIfTrue="1">
      <formula>#REF!&gt;#REF!</formula>
    </cfRule>
  </conditionalFormatting>
  <conditionalFormatting sqref="B404:B406">
    <cfRule type="expression" dxfId="42" priority="125" stopIfTrue="1">
      <formula>#REF!&gt;#REF!</formula>
    </cfRule>
  </conditionalFormatting>
  <conditionalFormatting sqref="B411:B414">
    <cfRule type="expression" dxfId="41" priority="110" stopIfTrue="1">
      <formula>#REF!&gt;#REF!</formula>
    </cfRule>
  </conditionalFormatting>
  <conditionalFormatting sqref="B438:B441">
    <cfRule type="expression" dxfId="40" priority="31" stopIfTrue="1">
      <formula>#REF!&gt;#REF!</formula>
    </cfRule>
  </conditionalFormatting>
  <conditionalFormatting sqref="B444">
    <cfRule type="expression" dxfId="39" priority="29" stopIfTrue="1">
      <formula>#REF!&gt;#REF!</formula>
    </cfRule>
  </conditionalFormatting>
  <conditionalFormatting sqref="B446:B467">
    <cfRule type="expression" dxfId="38" priority="27" stopIfTrue="1">
      <formula>#REF!&gt;#REF!</formula>
    </cfRule>
  </conditionalFormatting>
  <conditionalFormatting sqref="B469">
    <cfRule type="expression" dxfId="37" priority="25" stopIfTrue="1">
      <formula>#REF!&gt;#REF!</formula>
    </cfRule>
  </conditionalFormatting>
  <conditionalFormatting sqref="B472:B475">
    <cfRule type="expression" dxfId="36" priority="23" stopIfTrue="1">
      <formula>#REF!&gt;#REF!</formula>
    </cfRule>
  </conditionalFormatting>
  <conditionalFormatting sqref="B478">
    <cfRule type="expression" dxfId="35" priority="21" stopIfTrue="1">
      <formula>#REF!&gt;#REF!</formula>
    </cfRule>
  </conditionalFormatting>
  <conditionalFormatting sqref="B480:B501">
    <cfRule type="expression" dxfId="34" priority="19" stopIfTrue="1">
      <formula>#REF!&gt;#REF!</formula>
    </cfRule>
  </conditionalFormatting>
  <conditionalFormatting sqref="B503">
    <cfRule type="expression" dxfId="33" priority="17" stopIfTrue="1">
      <formula>#REF!&gt;#REF!</formula>
    </cfRule>
  </conditionalFormatting>
  <conditionalFormatting sqref="B506:B509">
    <cfRule type="expression" dxfId="32" priority="15" stopIfTrue="1">
      <formula>#REF!&gt;#REF!</formula>
    </cfRule>
  </conditionalFormatting>
  <conditionalFormatting sqref="B512">
    <cfRule type="expression" dxfId="31" priority="13" stopIfTrue="1">
      <formula>#REF!&gt;#REF!</formula>
    </cfRule>
  </conditionalFormatting>
  <conditionalFormatting sqref="B514:B535">
    <cfRule type="expression" dxfId="30" priority="11" stopIfTrue="1">
      <formula>#REF!&gt;#REF!</formula>
    </cfRule>
  </conditionalFormatting>
  <conditionalFormatting sqref="B537">
    <cfRule type="expression" dxfId="29" priority="9" stopIfTrue="1">
      <formula>#REF!&gt;#REF!</formula>
    </cfRule>
  </conditionalFormatting>
  <conditionalFormatting sqref="B540:B547">
    <cfRule type="expression" dxfId="28" priority="7" stopIfTrue="1">
      <formula>#REF!&gt;#REF!</formula>
    </cfRule>
  </conditionalFormatting>
  <conditionalFormatting sqref="B551:B553">
    <cfRule type="expression" dxfId="27" priority="5" stopIfTrue="1">
      <formula>#REF!&gt;#REF!</formula>
    </cfRule>
  </conditionalFormatting>
  <conditionalFormatting sqref="B563:B566">
    <cfRule type="expression" dxfId="26" priority="3" stopIfTrue="1">
      <formula>#REF!&gt;#REF!</formula>
    </cfRule>
  </conditionalFormatting>
  <conditionalFormatting sqref="B573:B576">
    <cfRule type="expression" dxfId="25" priority="1" stopIfTrue="1">
      <formula>#REF!&gt;#REF!</formula>
    </cfRule>
  </conditionalFormatting>
  <conditionalFormatting sqref="D263">
    <cfRule type="expression" dxfId="24" priority="121" stopIfTrue="1">
      <formula>#REF!&gt;#REF!</formula>
    </cfRule>
  </conditionalFormatting>
  <conditionalFormatting sqref="D270">
    <cfRule type="expression" dxfId="23" priority="118" stopIfTrue="1">
      <formula>#REF!&gt;#REF!</formula>
    </cfRule>
  </conditionalFormatting>
  <conditionalFormatting sqref="D288 A289 B296 D297 B330 D331 D356:D357 D363:D364 D366 D391 A392 A402:A403 A410 A437 D445 A471 D479 A505 D513 A539 A549:A550 A562">
    <cfRule type="expression" dxfId="22" priority="167" stopIfTrue="1">
      <formula>#REF!&gt;#REF!</formula>
    </cfRule>
  </conditionalFormatting>
  <conditionalFormatting sqref="D294:D295">
    <cfRule type="expression" dxfId="21" priority="54" stopIfTrue="1">
      <formula>#REF!&gt;#REF!</formula>
    </cfRule>
  </conditionalFormatting>
  <conditionalFormatting sqref="D320">
    <cfRule type="expression" dxfId="20" priority="145" stopIfTrue="1">
      <formula>#REF!&gt;#REF!</formula>
    </cfRule>
  </conditionalFormatting>
  <conditionalFormatting sqref="D322">
    <cfRule type="expression" dxfId="19" priority="46" stopIfTrue="1">
      <formula>#REF!&gt;#REF!</formula>
    </cfRule>
  </conditionalFormatting>
  <conditionalFormatting sqref="D328:D329">
    <cfRule type="expression" dxfId="18" priority="160" stopIfTrue="1">
      <formula>#REF!&gt;#REF!</formula>
    </cfRule>
  </conditionalFormatting>
  <conditionalFormatting sqref="D354">
    <cfRule type="expression" dxfId="17" priority="155" stopIfTrue="1">
      <formula>#REF!&gt;#REF!</formula>
    </cfRule>
  </conditionalFormatting>
  <conditionalFormatting sqref="D389">
    <cfRule type="expression" dxfId="16" priority="35" stopIfTrue="1">
      <formula>#REF!&gt;#REF!</formula>
    </cfRule>
  </conditionalFormatting>
  <conditionalFormatting sqref="D401">
    <cfRule type="expression" dxfId="15" priority="128" stopIfTrue="1">
      <formula>#REF!&gt;#REF!</formula>
    </cfRule>
  </conditionalFormatting>
  <conditionalFormatting sqref="D409">
    <cfRule type="expression" dxfId="14" priority="112" stopIfTrue="1">
      <formula>#REF!&gt;#REF!</formula>
    </cfRule>
  </conditionalFormatting>
  <conditionalFormatting sqref="D420">
    <cfRule type="expression" dxfId="13" priority="108" stopIfTrue="1">
      <formula>#REF!&gt;#REF!</formula>
    </cfRule>
  </conditionalFormatting>
  <conditionalFormatting sqref="D426">
    <cfRule type="expression" dxfId="12" priority="104" stopIfTrue="1">
      <formula>#REF!&gt;#REF!</formula>
    </cfRule>
  </conditionalFormatting>
  <conditionalFormatting sqref="D435:D436">
    <cfRule type="expression" dxfId="11" priority="93" stopIfTrue="1">
      <formula>#REF!&gt;#REF!</formula>
    </cfRule>
  </conditionalFormatting>
  <conditionalFormatting sqref="D442:D443">
    <cfRule type="expression" dxfId="10" priority="90" stopIfTrue="1">
      <formula>#REF!&gt;#REF!</formula>
    </cfRule>
  </conditionalFormatting>
  <conditionalFormatting sqref="D468">
    <cfRule type="expression" dxfId="9" priority="85" stopIfTrue="1">
      <formula>#REF!&gt;#REF!</formula>
    </cfRule>
  </conditionalFormatting>
  <conditionalFormatting sqref="D470">
    <cfRule type="expression" dxfId="8" priority="103" stopIfTrue="1">
      <formula>#REF!&gt;#REF!</formula>
    </cfRule>
  </conditionalFormatting>
  <conditionalFormatting sqref="D476:D477">
    <cfRule type="expression" dxfId="7" priority="100" stopIfTrue="1">
      <formula>#REF!&gt;#REF!</formula>
    </cfRule>
  </conditionalFormatting>
  <conditionalFormatting sqref="D502">
    <cfRule type="expression" dxfId="6" priority="95" stopIfTrue="1">
      <formula>#REF!&gt;#REF!</formula>
    </cfRule>
  </conditionalFormatting>
  <conditionalFormatting sqref="D504">
    <cfRule type="expression" dxfId="5" priority="56" stopIfTrue="1">
      <formula>#REF!&gt;#REF!</formula>
    </cfRule>
  </conditionalFormatting>
  <conditionalFormatting sqref="D510:D511">
    <cfRule type="expression" dxfId="4" priority="81" stopIfTrue="1">
      <formula>#REF!&gt;#REF!</formula>
    </cfRule>
  </conditionalFormatting>
  <conditionalFormatting sqref="D536">
    <cfRule type="expression" dxfId="3" priority="76" stopIfTrue="1">
      <formula>#REF!&gt;#REF!</formula>
    </cfRule>
  </conditionalFormatting>
  <conditionalFormatting sqref="D538">
    <cfRule type="expression" dxfId="2" priority="74" stopIfTrue="1">
      <formula>#REF!&gt;#REF!</formula>
    </cfRule>
  </conditionalFormatting>
  <conditionalFormatting sqref="D548">
    <cfRule type="expression" dxfId="1" priority="68" stopIfTrue="1">
      <formula>#REF!&gt;#REF!</formula>
    </cfRule>
  </conditionalFormatting>
  <conditionalFormatting sqref="D560:D561">
    <cfRule type="expression" dxfId="0" priority="61" stopIfTrue="1">
      <formula>#REF!&gt;#REF!</formula>
    </cfRule>
  </conditionalFormatting>
  <dataValidations count="1">
    <dataValidation type="list" allowBlank="1" showInputMessage="1" showErrorMessage="1" sqref="A581 D259:D261 D263 B262:B266 D266:D268 B269 D270 B271:B281 D285:D286 D288 D294:D295 B296 D297 D320 B298:B319 D322 D328:D329 B330 D331 D354 B332:B353 B355:B356 D356:D357 B358:B363 D363:D364 B365 D366 D389 B367:B388 D391 D401 D409 D416:D418 D423:D424 B425 D426 D431 D433 D442:D443 B444 D445 D468 B446:B467 D470 D476:D477 B478 D479 D502 B480:B501 D504 D510:D511 B512 D513 D536 B514:B535 B537:B538 D538 D548 D557:D558 B559 D560:D561 B569 D570:D571 B572:B577 D578:D579 B580 B582 D583:D584 D589:D590 D595:D596 B603:B604 B284:B285 D420 B431 B434 D435:D436 A289 B287:B288 B290:B294 A323 B321:B322 B324:B328 A392 B390:B391 A402:A403 B404:B406 A407:A408 A410 B411:B415 A421 B419:B420 B422 A427 B428 B436 A437 B438:B442 A471 B469:B470 B472:B476 A505 B503:B504 B506:B510 A539 B540:B548 A549:A550 B551:B553 A554:A555 B556 A562 B563:B567 B591 A592:A593 B594 B597 A598:A599 B600 A610:A612 B585 A586 B587:B588 A400 B393:B399 B401 B561 B259 B4:B256 D601:D602 B613:B2843" xr:uid="{1EA0F272-12F2-4D06-812E-E0B0AF3DD2FF}">
      <formula1>"Capítulo,Partida,Mano de obra,Maquinaria,Material,Otros,"</formula1>
    </dataValidation>
  </dataValidations>
  <pageMargins left="0.70866141732283472" right="0.70866141732283472" top="0.74803149606299213" bottom="0.74803149606299213" header="0.31496062992125984" footer="0.31496062992125984"/>
  <pageSetup paperSize="9" scale="51" orientation="portrait" horizontalDpi="1200" verticalDpi="1200" r:id="rId1"/>
  <rowBreaks count="46" manualBreakCount="46">
    <brk id="79" max="16383" man="1"/>
    <brk id="156" max="16383" man="1"/>
    <brk id="218" max="16383" man="1"/>
    <brk id="293" max="16383" man="1"/>
    <brk id="381" max="16383" man="1"/>
    <brk id="455" max="16383" man="1"/>
    <brk id="542" max="16383" man="1"/>
    <brk id="612" max="16383" man="1"/>
    <brk id="674" max="12" man="1"/>
    <brk id="743" max="12" man="1"/>
    <brk id="807" max="16383" man="1"/>
    <brk id="845" max="12" man="1"/>
    <brk id="890" max="16383" man="1"/>
    <brk id="944" max="12" man="1"/>
    <brk id="1004" max="12" man="1"/>
    <brk id="1052" max="12" man="1"/>
    <brk id="1063" max="16383" man="1"/>
    <brk id="1144" max="12" man="1"/>
    <brk id="1201" max="16383" man="1"/>
    <brk id="1213" max="16383" man="1"/>
    <brk id="1225" max="16383" man="1"/>
    <brk id="1272" max="16383" man="1"/>
    <brk id="1324" max="16383" man="1"/>
    <brk id="1374" max="12" man="1"/>
    <brk id="1423" max="16383" man="1"/>
    <brk id="1480" max="16383" man="1"/>
    <brk id="1548" max="16383" man="1"/>
    <brk id="1608" max="16383" man="1"/>
    <brk id="1685" max="16383" man="1"/>
    <brk id="1773" max="16383" man="1"/>
    <brk id="1841" max="12" man="1"/>
    <brk id="1914" max="16383" man="1"/>
    <brk id="1974" max="16383" man="1"/>
    <brk id="2044" max="16383" man="1"/>
    <brk id="2105" max="16383" man="1"/>
    <brk id="2163" max="16383" man="1"/>
    <brk id="2240" max="16383" man="1"/>
    <brk id="2296" max="16383" man="1"/>
    <brk id="2358" max="16383" man="1"/>
    <brk id="2413" max="16383" man="1"/>
    <brk id="2473" max="16383" man="1"/>
    <brk id="2542" max="16383" man="1"/>
    <brk id="2622" max="16383" man="1"/>
    <brk id="2708" max="16383" man="1"/>
    <brk id="2764" max="16383" man="1"/>
    <brk id="2819"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c82d3be-e089-41fd-b8e2-300edbc4b5ce" xsi:nil="true"/>
    <lcf76f155ced4ddcb4097134ff3c332f xmlns="b156c5ba-5a7f-45cc-8692-d37531ef5a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0B2FBA15C03E54B95A3F340348AFC08" ma:contentTypeVersion="15" ma:contentTypeDescription="Crear nuevo documento." ma:contentTypeScope="" ma:versionID="d0116b3bdd30288df200ddace381112d">
  <xsd:schema xmlns:xsd="http://www.w3.org/2001/XMLSchema" xmlns:xs="http://www.w3.org/2001/XMLSchema" xmlns:p="http://schemas.microsoft.com/office/2006/metadata/properties" xmlns:ns2="1c82d3be-e089-41fd-b8e2-300edbc4b5ce" xmlns:ns3="b156c5ba-5a7f-45cc-8692-d37531ef5a86" targetNamespace="http://schemas.microsoft.com/office/2006/metadata/properties" ma:root="true" ma:fieldsID="d0567a2b03566830087c184a824d90cf" ns2:_="" ns3:_="">
    <xsd:import namespace="1c82d3be-e089-41fd-b8e2-300edbc4b5ce"/>
    <xsd:import namespace="b156c5ba-5a7f-45cc-8692-d37531ef5a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2d3be-e089-41fd-b8e2-300edbc4b5c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ace8e58-dd63-403e-95fd-18e3dd8dd1c6}" ma:internalName="TaxCatchAll" ma:showField="CatchAllData" ma:web="1c82d3be-e089-41fd-b8e2-300edbc4b5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56c5ba-5a7f-45cc-8692-d37531ef5a8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bcbbb3-b4bf-43b3-92de-dc884d9a6927"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C0D39B-5596-4E87-BB21-9F20ABCDECCB}">
  <ds:schemaRefs>
    <ds:schemaRef ds:uri="http://schemas.microsoft.com/sharepoint/v3/contenttype/forms"/>
  </ds:schemaRefs>
</ds:datastoreItem>
</file>

<file path=customXml/itemProps2.xml><?xml version="1.0" encoding="utf-8"?>
<ds:datastoreItem xmlns:ds="http://schemas.openxmlformats.org/officeDocument/2006/customXml" ds:itemID="{AB1BA66B-50FC-48DA-B2C4-7965F4A96DC2}">
  <ds:schemaRefs>
    <ds:schemaRef ds:uri="http://schemas.microsoft.com/office/2006/metadata/properties"/>
    <ds:schemaRef ds:uri="http://schemas.microsoft.com/office/infopath/2007/PartnerControls"/>
    <ds:schemaRef ds:uri="21b9bd5e-8d17-4efd-a5d7-d032918d8279"/>
  </ds:schemaRefs>
</ds:datastoreItem>
</file>

<file path=customXml/itemProps3.xml><?xml version="1.0" encoding="utf-8"?>
<ds:datastoreItem xmlns:ds="http://schemas.openxmlformats.org/officeDocument/2006/customXml" ds:itemID="{290B4020-EF8A-483B-B034-F2C40A0F13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Carrasco</dc:creator>
  <cp:keywords/>
  <dc:description/>
  <cp:lastModifiedBy>Jesús Rodríguez Calvo</cp:lastModifiedBy>
  <cp:revision/>
  <dcterms:created xsi:type="dcterms:W3CDTF">2026-03-30T16:10:31Z</dcterms:created>
  <dcterms:modified xsi:type="dcterms:W3CDTF">2026-04-29T23:09:49Z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0x01010090B2FBA15C03E54B95A3F340348AFC08</vt:lpwstr>
  </property>
</Properties>
</file>